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425" windowWidth="9720" windowHeight="4965" activeTab="5"/>
  </bookViews>
  <sheets>
    <sheet name="RL.NH_TCCN" sheetId="14" r:id="rId1"/>
    <sheet name="RL.NH_CĐ" sheetId="20" r:id="rId2"/>
    <sheet name="RL.NH_LTCĐ" sheetId="21" r:id="rId3"/>
    <sheet name="RL.NH_NGÀNH" sheetId="8" r:id="rId4"/>
    <sheet name="TK.T.TR_NH" sheetId="17" r:id="rId5"/>
    <sheet name="Các lớp RL&lt;10%" sheetId="22" r:id="rId6"/>
    <sheet name="00000000" sheetId="10" state="veryHidden" r:id="rId7"/>
  </sheets>
  <definedNames>
    <definedName name="_Fill" localSheetId="5" hidden="1">#REF!</definedName>
    <definedName name="_Fill" hidden="1">#REF!</definedName>
    <definedName name="_xlnm.Print_Titles" localSheetId="5">'Các lớp RL&lt;10%'!$4:$6</definedName>
    <definedName name="_xlnm.Print_Titles" localSheetId="1">RL.NH_CĐ!$8:$10</definedName>
    <definedName name="_xlnm.Print_Titles" localSheetId="0">RL.NH_TCCN!$8:$10</definedName>
  </definedNames>
  <calcPr calcId="144525"/>
</workbook>
</file>

<file path=xl/calcChain.xml><?xml version="1.0" encoding="utf-8"?>
<calcChain xmlns="http://schemas.openxmlformats.org/spreadsheetml/2006/main">
  <c r="C63" i="22" l="1"/>
  <c r="N63" i="22" s="1"/>
  <c r="C62" i="22"/>
  <c r="P62" i="22" s="1"/>
  <c r="C61" i="22"/>
  <c r="P61" i="22" s="1"/>
  <c r="C60" i="22"/>
  <c r="P60" i="22" s="1"/>
  <c r="E63" i="22" l="1"/>
  <c r="J63" i="22"/>
  <c r="H60" i="22"/>
  <c r="E60" i="22"/>
  <c r="J60" i="22"/>
  <c r="N60" i="22"/>
  <c r="E61" i="22"/>
  <c r="J61" i="22"/>
  <c r="N61" i="22"/>
  <c r="E62" i="22"/>
  <c r="J62" i="22"/>
  <c r="N62" i="22"/>
  <c r="H63" i="22"/>
  <c r="L63" i="22"/>
  <c r="P63" i="22"/>
  <c r="L60" i="22"/>
  <c r="H61" i="22"/>
  <c r="L61" i="22"/>
  <c r="H62" i="22"/>
  <c r="L62" i="22"/>
  <c r="C42" i="22"/>
  <c r="P42" i="22" s="1"/>
  <c r="C41" i="22"/>
  <c r="P41" i="22" s="1"/>
  <c r="C40" i="22"/>
  <c r="C39" i="22"/>
  <c r="P39" i="22" s="1"/>
  <c r="C38" i="22"/>
  <c r="C37" i="22"/>
  <c r="P37" i="22" s="1"/>
  <c r="C36" i="22"/>
  <c r="P36" i="22" s="1"/>
  <c r="C35" i="22"/>
  <c r="C34" i="22"/>
  <c r="P34" i="22" s="1"/>
  <c r="C33" i="22"/>
  <c r="P33" i="22" s="1"/>
  <c r="C32" i="22"/>
  <c r="C31" i="22"/>
  <c r="P31" i="22" s="1"/>
  <c r="C30" i="22"/>
  <c r="P30" i="22" s="1"/>
  <c r="C29" i="22"/>
  <c r="C28" i="22"/>
  <c r="N28" i="22" s="1"/>
  <c r="C27" i="22"/>
  <c r="N27" i="22" s="1"/>
  <c r="C26" i="22"/>
  <c r="P26" i="22" s="1"/>
  <c r="C25" i="22"/>
  <c r="N25" i="22" s="1"/>
  <c r="C24" i="22"/>
  <c r="P24" i="22" s="1"/>
  <c r="C23" i="22"/>
  <c r="C22" i="22"/>
  <c r="P22" i="22" s="1"/>
  <c r="C21" i="22"/>
  <c r="J21" i="22" s="1"/>
  <c r="C20" i="22"/>
  <c r="P20" i="22" s="1"/>
  <c r="C19" i="22"/>
  <c r="P19" i="22" s="1"/>
  <c r="C18" i="22"/>
  <c r="N18" i="22" s="1"/>
  <c r="C17" i="22"/>
  <c r="P17" i="22" s="1"/>
  <c r="C16" i="22"/>
  <c r="P16" i="22" s="1"/>
  <c r="C15" i="22"/>
  <c r="C14" i="22"/>
  <c r="P14" i="22" s="1"/>
  <c r="C13" i="22"/>
  <c r="C12" i="22"/>
  <c r="N12" i="22" s="1"/>
  <c r="C11" i="22"/>
  <c r="P11" i="22" s="1"/>
  <c r="C10" i="22"/>
  <c r="P10" i="22" s="1"/>
  <c r="C9" i="22"/>
  <c r="P9" i="22" s="1"/>
  <c r="C8" i="22"/>
  <c r="P8" i="22" s="1"/>
  <c r="C59" i="22"/>
  <c r="C58" i="22"/>
  <c r="P58" i="22" s="1"/>
  <c r="C57" i="22"/>
  <c r="J57" i="22" s="1"/>
  <c r="C56" i="22"/>
  <c r="P56" i="22" s="1"/>
  <c r="C55" i="22"/>
  <c r="P55" i="22" s="1"/>
  <c r="C54" i="22"/>
  <c r="C53" i="22"/>
  <c r="J53" i="22" s="1"/>
  <c r="C52" i="22"/>
  <c r="P52" i="22" s="1"/>
  <c r="C51" i="22"/>
  <c r="C50" i="22"/>
  <c r="P50" i="22" s="1"/>
  <c r="C49" i="22"/>
  <c r="P49" i="22" s="1"/>
  <c r="C48" i="22"/>
  <c r="H48" i="22" s="1"/>
  <c r="C47" i="22"/>
  <c r="J47" i="22" s="1"/>
  <c r="C46" i="22"/>
  <c r="P46" i="22" s="1"/>
  <c r="C45" i="22"/>
  <c r="P45" i="22" s="1"/>
  <c r="C44" i="22"/>
  <c r="P44" i="22" s="1"/>
  <c r="E41" i="22" l="1"/>
  <c r="E26" i="22"/>
  <c r="N26" i="22"/>
  <c r="E30" i="22"/>
  <c r="N30" i="22"/>
  <c r="J31" i="22"/>
  <c r="J33" i="22"/>
  <c r="E34" i="22"/>
  <c r="N34" i="22"/>
  <c r="J36" i="22"/>
  <c r="J37" i="22"/>
  <c r="E39" i="22"/>
  <c r="N39" i="22"/>
  <c r="N41" i="22"/>
  <c r="J42" i="22"/>
  <c r="J26" i="22"/>
  <c r="J30" i="22"/>
  <c r="E31" i="22"/>
  <c r="N31" i="22"/>
  <c r="E33" i="22"/>
  <c r="N33" i="22"/>
  <c r="J34" i="22"/>
  <c r="E36" i="22"/>
  <c r="N36" i="22"/>
  <c r="E37" i="22"/>
  <c r="N37" i="22"/>
  <c r="J39" i="22"/>
  <c r="J41" i="22"/>
  <c r="E42" i="22"/>
  <c r="N42" i="22"/>
  <c r="H25" i="22"/>
  <c r="L25" i="22"/>
  <c r="P25" i="22"/>
  <c r="H27" i="22"/>
  <c r="L27" i="22"/>
  <c r="P27" i="22"/>
  <c r="H28" i="22"/>
  <c r="L28" i="22"/>
  <c r="P28" i="22"/>
  <c r="N29" i="22"/>
  <c r="J29" i="22"/>
  <c r="E29" i="22"/>
  <c r="L29" i="22"/>
  <c r="N32" i="22"/>
  <c r="J32" i="22"/>
  <c r="E32" i="22"/>
  <c r="L32" i="22"/>
  <c r="N35" i="22"/>
  <c r="J35" i="22"/>
  <c r="E35" i="22"/>
  <c r="L35" i="22"/>
  <c r="N38" i="22"/>
  <c r="J38" i="22"/>
  <c r="E38" i="22"/>
  <c r="L38" i="22"/>
  <c r="N40" i="22"/>
  <c r="J40" i="22"/>
  <c r="E40" i="22"/>
  <c r="L40" i="22"/>
  <c r="E25" i="22"/>
  <c r="J25" i="22"/>
  <c r="H26" i="22"/>
  <c r="L26" i="22"/>
  <c r="E27" i="22"/>
  <c r="J27" i="22"/>
  <c r="E28" i="22"/>
  <c r="J28" i="22"/>
  <c r="H29" i="22"/>
  <c r="P29" i="22"/>
  <c r="H32" i="22"/>
  <c r="P32" i="22"/>
  <c r="H35" i="22"/>
  <c r="P35" i="22"/>
  <c r="H38" i="22"/>
  <c r="P38" i="22"/>
  <c r="H40" i="22"/>
  <c r="P40" i="22"/>
  <c r="H30" i="22"/>
  <c r="L30" i="22"/>
  <c r="H31" i="22"/>
  <c r="L31" i="22"/>
  <c r="H33" i="22"/>
  <c r="L33" i="22"/>
  <c r="H34" i="22"/>
  <c r="L34" i="22"/>
  <c r="H36" i="22"/>
  <c r="L36" i="22"/>
  <c r="H37" i="22"/>
  <c r="L37" i="22"/>
  <c r="H39" i="22"/>
  <c r="L39" i="22"/>
  <c r="H41" i="22"/>
  <c r="L41" i="22"/>
  <c r="H42" i="22"/>
  <c r="L42" i="22"/>
  <c r="E22" i="22"/>
  <c r="H45" i="22"/>
  <c r="H46" i="22"/>
  <c r="H49" i="22"/>
  <c r="E56" i="22"/>
  <c r="E10" i="22"/>
  <c r="N44" i="22"/>
  <c r="E50" i="22"/>
  <c r="H52" i="22"/>
  <c r="H55" i="22"/>
  <c r="N56" i="22"/>
  <c r="E58" i="22"/>
  <c r="E19" i="22"/>
  <c r="N22" i="22"/>
  <c r="E44" i="22"/>
  <c r="N50" i="22"/>
  <c r="N58" i="22"/>
  <c r="N10" i="22"/>
  <c r="E11" i="22"/>
  <c r="E18" i="22"/>
  <c r="N19" i="22"/>
  <c r="J44" i="22"/>
  <c r="P48" i="22"/>
  <c r="H51" i="22"/>
  <c r="P51" i="22"/>
  <c r="H54" i="22"/>
  <c r="P54" i="22"/>
  <c r="P13" i="22"/>
  <c r="E13" i="22"/>
  <c r="P23" i="22"/>
  <c r="N23" i="22"/>
  <c r="E23" i="22"/>
  <c r="J23" i="22"/>
  <c r="P47" i="22"/>
  <c r="N47" i="22"/>
  <c r="E47" i="22"/>
  <c r="J50" i="22"/>
  <c r="P53" i="22"/>
  <c r="N53" i="22"/>
  <c r="E53" i="22"/>
  <c r="P57" i="22"/>
  <c r="N57" i="22"/>
  <c r="E57" i="22"/>
  <c r="N15" i="22"/>
  <c r="E15" i="22"/>
  <c r="P21" i="22"/>
  <c r="N21" i="22"/>
  <c r="E21" i="22"/>
  <c r="J56" i="22"/>
  <c r="J58" i="22"/>
  <c r="J10" i="22"/>
  <c r="J18" i="22"/>
  <c r="J19" i="22"/>
  <c r="J22" i="22"/>
  <c r="J11" i="22"/>
  <c r="N11" i="22"/>
  <c r="H12" i="22"/>
  <c r="L12" i="22"/>
  <c r="P12" i="22"/>
  <c r="J13" i="22"/>
  <c r="N13" i="22"/>
  <c r="E14" i="22"/>
  <c r="J14" i="22"/>
  <c r="N14" i="22"/>
  <c r="H15" i="22"/>
  <c r="L15" i="22"/>
  <c r="P15" i="22"/>
  <c r="E16" i="22"/>
  <c r="J16" i="22"/>
  <c r="N16" i="22"/>
  <c r="E17" i="22"/>
  <c r="J17" i="22"/>
  <c r="N17" i="22"/>
  <c r="H18" i="22"/>
  <c r="L18" i="22"/>
  <c r="P18" i="22"/>
  <c r="H19" i="22"/>
  <c r="L19" i="22"/>
  <c r="E20" i="22"/>
  <c r="J20" i="22"/>
  <c r="N20" i="22"/>
  <c r="H21" i="22"/>
  <c r="L21" i="22"/>
  <c r="H22" i="22"/>
  <c r="L22" i="22"/>
  <c r="H23" i="22"/>
  <c r="L23" i="22"/>
  <c r="E24" i="22"/>
  <c r="J24" i="22"/>
  <c r="N24" i="22"/>
  <c r="H10" i="22"/>
  <c r="L10" i="22"/>
  <c r="H11" i="22"/>
  <c r="L11" i="22"/>
  <c r="E12" i="22"/>
  <c r="J12" i="22"/>
  <c r="H13" i="22"/>
  <c r="L13" i="22"/>
  <c r="H14" i="22"/>
  <c r="L14" i="22"/>
  <c r="J15" i="22"/>
  <c r="H16" i="22"/>
  <c r="L16" i="22"/>
  <c r="H17" i="22"/>
  <c r="L17" i="22"/>
  <c r="H20" i="22"/>
  <c r="L20" i="22"/>
  <c r="H24" i="22"/>
  <c r="L24" i="22"/>
  <c r="E9" i="22"/>
  <c r="J9" i="22"/>
  <c r="N9" i="22"/>
  <c r="H9" i="22"/>
  <c r="L9" i="22"/>
  <c r="E8" i="22"/>
  <c r="J8" i="22"/>
  <c r="N8" i="22"/>
  <c r="H8" i="22"/>
  <c r="L8" i="22"/>
  <c r="N45" i="22"/>
  <c r="J45" i="22"/>
  <c r="E45" i="22"/>
  <c r="L45" i="22"/>
  <c r="N46" i="22"/>
  <c r="J46" i="22"/>
  <c r="E46" i="22"/>
  <c r="L46" i="22"/>
  <c r="N48" i="22"/>
  <c r="J48" i="22"/>
  <c r="E48" i="22"/>
  <c r="L48" i="22"/>
  <c r="N49" i="22"/>
  <c r="J49" i="22"/>
  <c r="E49" i="22"/>
  <c r="L49" i="22"/>
  <c r="N59" i="22"/>
  <c r="J59" i="22"/>
  <c r="E59" i="22"/>
  <c r="P59" i="22"/>
  <c r="H59" i="22"/>
  <c r="H44" i="22"/>
  <c r="L44" i="22"/>
  <c r="H47" i="22"/>
  <c r="L47" i="22"/>
  <c r="H50" i="22"/>
  <c r="L50" i="22"/>
  <c r="N51" i="22"/>
  <c r="J51" i="22"/>
  <c r="E51" i="22"/>
  <c r="L51" i="22"/>
  <c r="N52" i="22"/>
  <c r="J52" i="22"/>
  <c r="E52" i="22"/>
  <c r="L52" i="22"/>
  <c r="N54" i="22"/>
  <c r="J54" i="22"/>
  <c r="E54" i="22"/>
  <c r="L54" i="22"/>
  <c r="N55" i="22"/>
  <c r="J55" i="22"/>
  <c r="E55" i="22"/>
  <c r="L55" i="22"/>
  <c r="L59" i="22"/>
  <c r="H53" i="22"/>
  <c r="L53" i="22"/>
  <c r="H56" i="22"/>
  <c r="L56" i="22"/>
  <c r="H57" i="22"/>
  <c r="L57" i="22"/>
  <c r="H58" i="22"/>
  <c r="L58" i="22"/>
  <c r="C591" i="8"/>
  <c r="N591" i="8" s="1"/>
  <c r="C595" i="8"/>
  <c r="P595" i="8" s="1"/>
  <c r="C567" i="8"/>
  <c r="P567" i="8" s="1"/>
  <c r="N566" i="8"/>
  <c r="J566" i="8"/>
  <c r="E566" i="8"/>
  <c r="C566" i="8"/>
  <c r="P566" i="8" s="1"/>
  <c r="C565" i="8"/>
  <c r="P565" i="8" s="1"/>
  <c r="C564" i="8"/>
  <c r="P564" i="8" s="1"/>
  <c r="C560" i="8"/>
  <c r="P560" i="8" s="1"/>
  <c r="N559" i="8"/>
  <c r="J559" i="8"/>
  <c r="E559" i="8"/>
  <c r="C559" i="8"/>
  <c r="P559" i="8" s="1"/>
  <c r="C558" i="8"/>
  <c r="P558" i="8" s="1"/>
  <c r="C526" i="8"/>
  <c r="P526" i="8" s="1"/>
  <c r="N525" i="8"/>
  <c r="J525" i="8"/>
  <c r="E525" i="8"/>
  <c r="C525" i="8"/>
  <c r="P525" i="8" s="1"/>
  <c r="C517" i="8"/>
  <c r="P517" i="8" s="1"/>
  <c r="C529" i="8"/>
  <c r="P529" i="8" s="1"/>
  <c r="C524" i="8"/>
  <c r="P524" i="8" s="1"/>
  <c r="C516" i="8"/>
  <c r="P516" i="8" s="1"/>
  <c r="C523" i="8"/>
  <c r="P523" i="8" s="1"/>
  <c r="N515" i="8"/>
  <c r="J515" i="8"/>
  <c r="E515" i="8"/>
  <c r="C515" i="8"/>
  <c r="P515" i="8" s="1"/>
  <c r="C511" i="8"/>
  <c r="N511" i="8" s="1"/>
  <c r="C505" i="8"/>
  <c r="N505" i="8" s="1"/>
  <c r="C510" i="8"/>
  <c r="P510" i="8" s="1"/>
  <c r="N509" i="8"/>
  <c r="J509" i="8"/>
  <c r="E509" i="8"/>
  <c r="C509" i="8"/>
  <c r="P509" i="8" s="1"/>
  <c r="C504" i="8"/>
  <c r="P504" i="8" s="1"/>
  <c r="N503" i="8"/>
  <c r="J503" i="8"/>
  <c r="E503" i="8"/>
  <c r="C503" i="8"/>
  <c r="P503" i="8" s="1"/>
  <c r="C508" i="8"/>
  <c r="P508" i="8" s="1"/>
  <c r="C502" i="8"/>
  <c r="P502" i="8" s="1"/>
  <c r="C447" i="8"/>
  <c r="P447" i="8" s="1"/>
  <c r="C448" i="8"/>
  <c r="P448" i="8" s="1"/>
  <c r="C453" i="8"/>
  <c r="P453" i="8" s="1"/>
  <c r="N452" i="8"/>
  <c r="J452" i="8"/>
  <c r="E452" i="8"/>
  <c r="C452" i="8"/>
  <c r="P452" i="8" s="1"/>
  <c r="C477" i="8"/>
  <c r="P477" i="8" s="1"/>
  <c r="N476" i="8"/>
  <c r="J476" i="8"/>
  <c r="E476" i="8"/>
  <c r="C476" i="8"/>
  <c r="P476" i="8" s="1"/>
  <c r="C473" i="8"/>
  <c r="P473" i="8" s="1"/>
  <c r="N472" i="8"/>
  <c r="J472" i="8"/>
  <c r="E472" i="8"/>
  <c r="C472" i="8"/>
  <c r="P472" i="8" s="1"/>
  <c r="C468" i="8"/>
  <c r="P468" i="8" s="1"/>
  <c r="C464" i="8"/>
  <c r="P464" i="8" s="1"/>
  <c r="N463" i="8"/>
  <c r="J463" i="8"/>
  <c r="E463" i="8"/>
  <c r="C463" i="8"/>
  <c r="P463" i="8" s="1"/>
  <c r="C456" i="8"/>
  <c r="P456" i="8" s="1"/>
  <c r="C451" i="8"/>
  <c r="P451" i="8" s="1"/>
  <c r="C471" i="8"/>
  <c r="P471" i="8" s="1"/>
  <c r="N467" i="8"/>
  <c r="J467" i="8"/>
  <c r="E467" i="8"/>
  <c r="C467" i="8"/>
  <c r="P467" i="8" s="1"/>
  <c r="C462" i="8"/>
  <c r="P462" i="8" s="1"/>
  <c r="C446" i="8"/>
  <c r="P446" i="8" s="1"/>
  <c r="C445" i="8"/>
  <c r="P445" i="8" s="1"/>
  <c r="C410" i="8"/>
  <c r="P410" i="8" s="1"/>
  <c r="C409" i="8"/>
  <c r="P409" i="8" s="1"/>
  <c r="N441" i="8"/>
  <c r="J441" i="8"/>
  <c r="E441" i="8"/>
  <c r="C441" i="8"/>
  <c r="P441" i="8" s="1"/>
  <c r="C440" i="8"/>
  <c r="N440" i="8" s="1"/>
  <c r="C429" i="8"/>
  <c r="P429" i="8" s="1"/>
  <c r="C435" i="8"/>
  <c r="N435" i="8" s="1"/>
  <c r="C432" i="8"/>
  <c r="P432" i="8" s="1"/>
  <c r="C418" i="8"/>
  <c r="P418" i="8" s="1"/>
  <c r="N417" i="8"/>
  <c r="J417" i="8"/>
  <c r="E417" i="8"/>
  <c r="C417" i="8"/>
  <c r="P417" i="8" s="1"/>
  <c r="C408" i="8"/>
  <c r="N408" i="8" s="1"/>
  <c r="C439" i="8"/>
  <c r="P439" i="8" s="1"/>
  <c r="N438" i="8"/>
  <c r="J438" i="8"/>
  <c r="E438" i="8"/>
  <c r="C438" i="8"/>
  <c r="P438" i="8" s="1"/>
  <c r="C428" i="8"/>
  <c r="P428" i="8" s="1"/>
  <c r="C422" i="8"/>
  <c r="P422" i="8" s="1"/>
  <c r="C416" i="8"/>
  <c r="P416" i="8" s="1"/>
  <c r="C413" i="8"/>
  <c r="P413" i="8" s="1"/>
  <c r="C421" i="8"/>
  <c r="P421" i="8" s="1"/>
  <c r="N407" i="8"/>
  <c r="J407" i="8"/>
  <c r="E407" i="8"/>
  <c r="C407" i="8"/>
  <c r="P407" i="8" s="1"/>
  <c r="C406" i="8"/>
  <c r="N406" i="8" s="1"/>
  <c r="C403" i="8"/>
  <c r="P403" i="8" s="1"/>
  <c r="C375" i="8"/>
  <c r="P375" i="8" s="1"/>
  <c r="C374" i="8"/>
  <c r="P374" i="8" s="1"/>
  <c r="C373" i="8"/>
  <c r="P373" i="8" s="1"/>
  <c r="C366" i="8"/>
  <c r="P366" i="8" s="1"/>
  <c r="C365" i="8"/>
  <c r="P365" i="8" s="1"/>
  <c r="N364" i="8"/>
  <c r="J364" i="8"/>
  <c r="E364" i="8"/>
  <c r="C364" i="8"/>
  <c r="P364" i="8" s="1"/>
  <c r="C363" i="8"/>
  <c r="P363" i="8" s="1"/>
  <c r="N362" i="8"/>
  <c r="J362" i="8"/>
  <c r="E362" i="8"/>
  <c r="C362" i="8"/>
  <c r="P362" i="8" s="1"/>
  <c r="C359" i="8"/>
  <c r="P359" i="8" s="1"/>
  <c r="N358" i="8"/>
  <c r="J358" i="8"/>
  <c r="E358" i="8"/>
  <c r="C358" i="8"/>
  <c r="P358" i="8" s="1"/>
  <c r="C333" i="8"/>
  <c r="P333" i="8" s="1"/>
  <c r="N332" i="8"/>
  <c r="J332" i="8"/>
  <c r="E332" i="8"/>
  <c r="C332" i="8"/>
  <c r="P332" i="8" s="1"/>
  <c r="C331" i="8"/>
  <c r="P331" i="8" s="1"/>
  <c r="N330" i="8"/>
  <c r="J330" i="8"/>
  <c r="E330" i="8"/>
  <c r="C330" i="8"/>
  <c r="P330" i="8" s="1"/>
  <c r="C329" i="8"/>
  <c r="P329" i="8" s="1"/>
  <c r="N328" i="8"/>
  <c r="J328" i="8"/>
  <c r="E328" i="8"/>
  <c r="C328" i="8"/>
  <c r="P328" i="8" s="1"/>
  <c r="N327" i="8"/>
  <c r="J327" i="8"/>
  <c r="E327" i="8"/>
  <c r="C327" i="8"/>
  <c r="P327" i="8" s="1"/>
  <c r="C326" i="8"/>
  <c r="N326" i="8" s="1"/>
  <c r="N325" i="8"/>
  <c r="J325" i="8"/>
  <c r="E325" i="8"/>
  <c r="C325" i="8"/>
  <c r="P325" i="8" s="1"/>
  <c r="C324" i="8"/>
  <c r="N324" i="8" s="1"/>
  <c r="C323" i="8"/>
  <c r="P323" i="8" s="1"/>
  <c r="C322" i="8"/>
  <c r="P322" i="8" s="1"/>
  <c r="C316" i="8"/>
  <c r="N316" i="8" s="1"/>
  <c r="C312" i="8"/>
  <c r="P312" i="8" s="1"/>
  <c r="C311" i="8"/>
  <c r="P311" i="8" s="1"/>
  <c r="C310" i="8"/>
  <c r="P310" i="8" s="1"/>
  <c r="N309" i="8"/>
  <c r="J309" i="8"/>
  <c r="E309" i="8"/>
  <c r="C309" i="8"/>
  <c r="P309" i="8" s="1"/>
  <c r="C308" i="8"/>
  <c r="P308" i="8" s="1"/>
  <c r="N307" i="8"/>
  <c r="J307" i="8"/>
  <c r="E307" i="8"/>
  <c r="C307" i="8"/>
  <c r="P307" i="8" s="1"/>
  <c r="C306" i="8"/>
  <c r="P306" i="8" s="1"/>
  <c r="N305" i="8"/>
  <c r="J305" i="8"/>
  <c r="E305" i="8"/>
  <c r="C305" i="8"/>
  <c r="P305" i="8" s="1"/>
  <c r="C304" i="8"/>
  <c r="P304" i="8" s="1"/>
  <c r="N303" i="8"/>
  <c r="J303" i="8"/>
  <c r="E303" i="8"/>
  <c r="C303" i="8"/>
  <c r="P303" i="8" s="1"/>
  <c r="C302" i="8"/>
  <c r="P302" i="8" s="1"/>
  <c r="N301" i="8"/>
  <c r="J301" i="8"/>
  <c r="E301" i="8"/>
  <c r="C301" i="8"/>
  <c r="P301" i="8" s="1"/>
  <c r="C300" i="8"/>
  <c r="P300" i="8" s="1"/>
  <c r="N299" i="8"/>
  <c r="J299" i="8"/>
  <c r="E299" i="8"/>
  <c r="C299" i="8"/>
  <c r="P299" i="8" s="1"/>
  <c r="C298" i="8"/>
  <c r="P298" i="8" s="1"/>
  <c r="N297" i="8"/>
  <c r="J297" i="8"/>
  <c r="E297" i="8"/>
  <c r="C297" i="8"/>
  <c r="P297" i="8" s="1"/>
  <c r="C296" i="8"/>
  <c r="P296" i="8" s="1"/>
  <c r="N295" i="8"/>
  <c r="J295" i="8"/>
  <c r="E295" i="8"/>
  <c r="C295" i="8"/>
  <c r="P295" i="8" s="1"/>
  <c r="C294" i="8"/>
  <c r="P294" i="8" s="1"/>
  <c r="N293" i="8"/>
  <c r="J293" i="8"/>
  <c r="E293" i="8"/>
  <c r="C293" i="8"/>
  <c r="P293" i="8" s="1"/>
  <c r="C292" i="8"/>
  <c r="P292" i="8" s="1"/>
  <c r="C291" i="8"/>
  <c r="N291" i="8" s="1"/>
  <c r="N290" i="8"/>
  <c r="J290" i="8"/>
  <c r="E290" i="8"/>
  <c r="C290" i="8"/>
  <c r="P290" i="8" s="1"/>
  <c r="C289" i="8"/>
  <c r="N289" i="8" s="1"/>
  <c r="C285" i="8"/>
  <c r="P285" i="8" s="1"/>
  <c r="N284" i="8"/>
  <c r="J284" i="8"/>
  <c r="E284" i="8"/>
  <c r="C284" i="8"/>
  <c r="P284" i="8" s="1"/>
  <c r="C283" i="8"/>
  <c r="P283" i="8" s="1"/>
  <c r="N282" i="8"/>
  <c r="J282" i="8"/>
  <c r="E282" i="8"/>
  <c r="C282" i="8"/>
  <c r="P282" i="8" s="1"/>
  <c r="C281" i="8"/>
  <c r="P281" i="8" s="1"/>
  <c r="N280" i="8"/>
  <c r="J280" i="8"/>
  <c r="E280" i="8"/>
  <c r="C280" i="8"/>
  <c r="P280" i="8" s="1"/>
  <c r="C279" i="8"/>
  <c r="P279" i="8" s="1"/>
  <c r="N278" i="8"/>
  <c r="J278" i="8"/>
  <c r="E278" i="8"/>
  <c r="C278" i="8"/>
  <c r="P278" i="8" s="1"/>
  <c r="C277" i="8"/>
  <c r="P277" i="8" s="1"/>
  <c r="N276" i="8"/>
  <c r="J276" i="8"/>
  <c r="E276" i="8"/>
  <c r="C276" i="8"/>
  <c r="P276" i="8" s="1"/>
  <c r="C275" i="8"/>
  <c r="P275" i="8" s="1"/>
  <c r="C274" i="8"/>
  <c r="P274" i="8" s="1"/>
  <c r="N273" i="8"/>
  <c r="J273" i="8"/>
  <c r="E273" i="8"/>
  <c r="C273" i="8"/>
  <c r="P273" i="8" s="1"/>
  <c r="C272" i="8"/>
  <c r="P272" i="8" s="1"/>
  <c r="N271" i="8"/>
  <c r="J271" i="8"/>
  <c r="E271" i="8"/>
  <c r="C271" i="8"/>
  <c r="P271" i="8" s="1"/>
  <c r="C270" i="8"/>
  <c r="P270" i="8" s="1"/>
  <c r="N269" i="8"/>
  <c r="J269" i="8"/>
  <c r="E269" i="8"/>
  <c r="C269" i="8"/>
  <c r="P269" i="8" s="1"/>
  <c r="C268" i="8"/>
  <c r="P268" i="8" s="1"/>
  <c r="N267" i="8"/>
  <c r="J267" i="8"/>
  <c r="E267" i="8"/>
  <c r="C267" i="8"/>
  <c r="P267" i="8" s="1"/>
  <c r="C266" i="8"/>
  <c r="P266" i="8" s="1"/>
  <c r="N265" i="8"/>
  <c r="J265" i="8"/>
  <c r="E265" i="8"/>
  <c r="C265" i="8"/>
  <c r="P265" i="8" s="1"/>
  <c r="C235" i="8"/>
  <c r="P235" i="8" s="1"/>
  <c r="N234" i="8"/>
  <c r="J234" i="8"/>
  <c r="E234" i="8"/>
  <c r="C234" i="8"/>
  <c r="P234" i="8" s="1"/>
  <c r="C229" i="8"/>
  <c r="P229" i="8" s="1"/>
  <c r="C233" i="8"/>
  <c r="P233" i="8" s="1"/>
  <c r="N232" i="8"/>
  <c r="J232" i="8"/>
  <c r="E232" i="8"/>
  <c r="C232" i="8"/>
  <c r="P232" i="8" s="1"/>
  <c r="C223" i="8"/>
  <c r="P223" i="8" s="1"/>
  <c r="C222" i="8"/>
  <c r="P222" i="8" s="1"/>
  <c r="C207" i="8"/>
  <c r="P207" i="8" s="1"/>
  <c r="C180" i="8"/>
  <c r="P180" i="8" s="1"/>
  <c r="C184" i="8"/>
  <c r="P184" i="8" s="1"/>
  <c r="C218" i="8"/>
  <c r="P218" i="8" s="1"/>
  <c r="N217" i="8"/>
  <c r="J217" i="8"/>
  <c r="E217" i="8"/>
  <c r="C217" i="8"/>
  <c r="P217" i="8" s="1"/>
  <c r="C206" i="8"/>
  <c r="N206" i="8" s="1"/>
  <c r="N205" i="8"/>
  <c r="J205" i="8"/>
  <c r="E205" i="8"/>
  <c r="C205" i="8"/>
  <c r="P205" i="8" s="1"/>
  <c r="C204" i="8"/>
  <c r="N204" i="8" s="1"/>
  <c r="N203" i="8"/>
  <c r="J203" i="8"/>
  <c r="E203" i="8"/>
  <c r="C203" i="8"/>
  <c r="P203" i="8" s="1"/>
  <c r="C202" i="8"/>
  <c r="N202" i="8" s="1"/>
  <c r="N201" i="8"/>
  <c r="J201" i="8"/>
  <c r="E201" i="8"/>
  <c r="C201" i="8"/>
  <c r="P201" i="8" s="1"/>
  <c r="C200" i="8"/>
  <c r="N200" i="8" s="1"/>
  <c r="N199" i="8"/>
  <c r="J199" i="8"/>
  <c r="E199" i="8"/>
  <c r="C199" i="8"/>
  <c r="P199" i="8" s="1"/>
  <c r="C198" i="8"/>
  <c r="N198" i="8" s="1"/>
  <c r="C179" i="8"/>
  <c r="P179" i="8" s="1"/>
  <c r="C183" i="8"/>
  <c r="P183" i="8" s="1"/>
  <c r="C216" i="8"/>
  <c r="P216" i="8" s="1"/>
  <c r="N215" i="8"/>
  <c r="J215" i="8"/>
  <c r="E215" i="8"/>
  <c r="C215" i="8"/>
  <c r="P215" i="8" s="1"/>
  <c r="C197" i="8"/>
  <c r="P197" i="8" s="1"/>
  <c r="N196" i="8"/>
  <c r="J196" i="8"/>
  <c r="E196" i="8"/>
  <c r="C196" i="8"/>
  <c r="P196" i="8" s="1"/>
  <c r="C195" i="8"/>
  <c r="P195" i="8" s="1"/>
  <c r="N194" i="8"/>
  <c r="J194" i="8"/>
  <c r="E194" i="8"/>
  <c r="C194" i="8"/>
  <c r="P194" i="8" s="1"/>
  <c r="C190" i="8"/>
  <c r="P190" i="8" s="1"/>
  <c r="N189" i="8"/>
  <c r="J189" i="8"/>
  <c r="E189" i="8"/>
  <c r="C189" i="8"/>
  <c r="P189" i="8" s="1"/>
  <c r="C188" i="8"/>
  <c r="P188" i="8" s="1"/>
  <c r="C187" i="8"/>
  <c r="N187" i="8" s="1"/>
  <c r="C214" i="8"/>
  <c r="P214" i="8" s="1"/>
  <c r="N213" i="8"/>
  <c r="J213" i="8"/>
  <c r="E213" i="8"/>
  <c r="C213" i="8"/>
  <c r="P213" i="8" s="1"/>
  <c r="C212" i="8"/>
  <c r="P212" i="8" s="1"/>
  <c r="N211" i="8"/>
  <c r="J211" i="8"/>
  <c r="E211" i="8"/>
  <c r="C211" i="8"/>
  <c r="P211" i="8" s="1"/>
  <c r="C210" i="8"/>
  <c r="P210" i="8" s="1"/>
  <c r="C176" i="8"/>
  <c r="N176" i="8" s="1"/>
  <c r="C173" i="8"/>
  <c r="P173" i="8" s="1"/>
  <c r="C170" i="8"/>
  <c r="P170" i="8" s="1"/>
  <c r="C145" i="8"/>
  <c r="P145" i="8" s="1"/>
  <c r="N144" i="8"/>
  <c r="J144" i="8"/>
  <c r="E144" i="8"/>
  <c r="C144" i="8"/>
  <c r="P144" i="8" s="1"/>
  <c r="C141" i="8"/>
  <c r="P141" i="8" s="1"/>
  <c r="C138" i="8"/>
  <c r="P138" i="8" s="1"/>
  <c r="C135" i="8"/>
  <c r="P135" i="8" s="1"/>
  <c r="N134" i="8"/>
  <c r="J134" i="8"/>
  <c r="E134" i="8"/>
  <c r="C134" i="8"/>
  <c r="P134" i="8" s="1"/>
  <c r="C133" i="8"/>
  <c r="P133" i="8" s="1"/>
  <c r="C126" i="8"/>
  <c r="P126" i="8" s="1"/>
  <c r="C125" i="8"/>
  <c r="N125" i="8" s="1"/>
  <c r="C121" i="8"/>
  <c r="P121" i="8" s="1"/>
  <c r="N120" i="8"/>
  <c r="J120" i="8"/>
  <c r="E120" i="8"/>
  <c r="C120" i="8"/>
  <c r="P120" i="8" s="1"/>
  <c r="C119" i="8"/>
  <c r="P119" i="8" s="1"/>
  <c r="C114" i="8"/>
  <c r="P114" i="8" s="1"/>
  <c r="N113" i="8"/>
  <c r="J113" i="8"/>
  <c r="E113" i="8"/>
  <c r="C113" i="8"/>
  <c r="P113" i="8" s="1"/>
  <c r="C124" i="8"/>
  <c r="N124" i="8" s="1"/>
  <c r="C118" i="8"/>
  <c r="P118" i="8" s="1"/>
  <c r="N117" i="8"/>
  <c r="J117" i="8"/>
  <c r="E117" i="8"/>
  <c r="C117" i="8"/>
  <c r="P117" i="8" s="1"/>
  <c r="C112" i="8"/>
  <c r="P112" i="8" s="1"/>
  <c r="N111" i="8"/>
  <c r="J111" i="8"/>
  <c r="E111" i="8"/>
  <c r="C111" i="8"/>
  <c r="P111" i="8" s="1"/>
  <c r="C108" i="8"/>
  <c r="P108" i="8" s="1"/>
  <c r="N107" i="8"/>
  <c r="J107" i="8"/>
  <c r="E107" i="8"/>
  <c r="C107" i="8"/>
  <c r="P107" i="8" s="1"/>
  <c r="C106" i="8"/>
  <c r="P106" i="8" s="1"/>
  <c r="C64" i="8"/>
  <c r="P64" i="8" s="1"/>
  <c r="N63" i="8"/>
  <c r="J63" i="8"/>
  <c r="E63" i="8"/>
  <c r="C63" i="8"/>
  <c r="P63" i="8" s="1"/>
  <c r="C62" i="8"/>
  <c r="P62" i="8" s="1"/>
  <c r="C78" i="8"/>
  <c r="P78" i="8" s="1"/>
  <c r="C75" i="8"/>
  <c r="P75" i="8" s="1"/>
  <c r="C61" i="8"/>
  <c r="P61" i="8" s="1"/>
  <c r="N60" i="8"/>
  <c r="J60" i="8"/>
  <c r="E60" i="8"/>
  <c r="C60" i="8"/>
  <c r="P60" i="8" s="1"/>
  <c r="C71" i="8"/>
  <c r="P71" i="8" s="1"/>
  <c r="C74" i="8"/>
  <c r="P74" i="8" s="1"/>
  <c r="C59" i="8"/>
  <c r="P59" i="8" s="1"/>
  <c r="N58" i="8"/>
  <c r="J58" i="8"/>
  <c r="E58" i="8"/>
  <c r="C58" i="8"/>
  <c r="P58" i="8" s="1"/>
  <c r="C70" i="8"/>
  <c r="P70" i="8" s="1"/>
  <c r="C57" i="8"/>
  <c r="P57" i="8" s="1"/>
  <c r="C53" i="8"/>
  <c r="P53" i="8" s="1"/>
  <c r="N52" i="8"/>
  <c r="J52" i="8"/>
  <c r="E52" i="8"/>
  <c r="C52" i="8"/>
  <c r="P52" i="8" s="1"/>
  <c r="C47" i="8"/>
  <c r="P47" i="8" s="1"/>
  <c r="N46" i="8"/>
  <c r="J46" i="8"/>
  <c r="E46" i="8"/>
  <c r="C46" i="8"/>
  <c r="P46" i="8" s="1"/>
  <c r="C42" i="8"/>
  <c r="P42" i="8" s="1"/>
  <c r="C41" i="8"/>
  <c r="N41" i="8" s="1"/>
  <c r="N40" i="8"/>
  <c r="J40" i="8"/>
  <c r="E40" i="8"/>
  <c r="C40" i="8"/>
  <c r="P40" i="8" s="1"/>
  <c r="C39" i="8"/>
  <c r="N39" i="8" s="1"/>
  <c r="C25" i="8"/>
  <c r="P25" i="8" s="1"/>
  <c r="N24" i="8"/>
  <c r="J24" i="8"/>
  <c r="E24" i="8"/>
  <c r="C24" i="8"/>
  <c r="P24" i="8" s="1"/>
  <c r="C23" i="8"/>
  <c r="P23" i="8" s="1"/>
  <c r="N22" i="8"/>
  <c r="J22" i="8"/>
  <c r="E22" i="8"/>
  <c r="C22" i="8"/>
  <c r="P22" i="8" s="1"/>
  <c r="C51" i="8"/>
  <c r="P51" i="8" s="1"/>
  <c r="C45" i="8"/>
  <c r="P45" i="8" s="1"/>
  <c r="C29" i="8"/>
  <c r="P29" i="8" s="1"/>
  <c r="N38" i="8"/>
  <c r="J38" i="8"/>
  <c r="E38" i="8"/>
  <c r="C38" i="8"/>
  <c r="P38" i="8" s="1"/>
  <c r="C37" i="8"/>
  <c r="N37" i="8" s="1"/>
  <c r="N36" i="8"/>
  <c r="J36" i="8"/>
  <c r="E36" i="8"/>
  <c r="C36" i="8"/>
  <c r="P36" i="8" s="1"/>
  <c r="C35" i="8"/>
  <c r="N35" i="8" s="1"/>
  <c r="C21" i="8"/>
  <c r="N21" i="8" s="1"/>
  <c r="N20" i="8"/>
  <c r="J20" i="8"/>
  <c r="E20" i="8"/>
  <c r="C20" i="8"/>
  <c r="P20" i="8" s="1"/>
  <c r="C19" i="8"/>
  <c r="N19" i="8" s="1"/>
  <c r="N18" i="8"/>
  <c r="J18" i="8"/>
  <c r="E18" i="8"/>
  <c r="C18" i="8"/>
  <c r="P18" i="8" s="1"/>
  <c r="C50" i="8"/>
  <c r="P50" i="8" s="1"/>
  <c r="C28" i="8"/>
  <c r="N28" i="8" s="1"/>
  <c r="C17" i="8"/>
  <c r="P17" i="8" s="1"/>
  <c r="N16" i="8"/>
  <c r="J16" i="8"/>
  <c r="E16" i="8"/>
  <c r="C16" i="8"/>
  <c r="P16" i="8" s="1"/>
  <c r="C15" i="8"/>
  <c r="P15" i="8" s="1"/>
  <c r="N14" i="8"/>
  <c r="J14" i="8"/>
  <c r="E14" i="8"/>
  <c r="C14" i="8"/>
  <c r="P14" i="8" s="1"/>
  <c r="C13" i="8"/>
  <c r="P13" i="8" s="1"/>
  <c r="O596" i="8"/>
  <c r="M596" i="8"/>
  <c r="K596" i="8"/>
  <c r="I596" i="8"/>
  <c r="G596" i="8"/>
  <c r="F596" i="8"/>
  <c r="F681" i="8" s="1"/>
  <c r="D596" i="8"/>
  <c r="D681" i="8" s="1"/>
  <c r="O592" i="8"/>
  <c r="O680" i="8" s="1"/>
  <c r="M592" i="8"/>
  <c r="M680" i="8" s="1"/>
  <c r="K592" i="8"/>
  <c r="K680" i="8" s="1"/>
  <c r="I592" i="8"/>
  <c r="I680" i="8" s="1"/>
  <c r="G592" i="8"/>
  <c r="G680" i="8" s="1"/>
  <c r="F592" i="8"/>
  <c r="D592" i="8"/>
  <c r="O568" i="8"/>
  <c r="M568" i="8"/>
  <c r="K568" i="8"/>
  <c r="I568" i="8"/>
  <c r="G568" i="8"/>
  <c r="F568" i="8"/>
  <c r="F679" i="8" s="1"/>
  <c r="D568" i="8"/>
  <c r="D679" i="8" s="1"/>
  <c r="O561" i="8"/>
  <c r="M561" i="8"/>
  <c r="K561" i="8"/>
  <c r="I561" i="8"/>
  <c r="G561" i="8"/>
  <c r="F561" i="8"/>
  <c r="F678" i="8" s="1"/>
  <c r="D561" i="8"/>
  <c r="D569" i="8" s="1"/>
  <c r="O530" i="8"/>
  <c r="M530" i="8"/>
  <c r="K530" i="8"/>
  <c r="I530" i="8"/>
  <c r="G530" i="8"/>
  <c r="F530" i="8"/>
  <c r="F674" i="8" s="1"/>
  <c r="D530" i="8"/>
  <c r="D674" i="8" s="1"/>
  <c r="O527" i="8"/>
  <c r="O673" i="8" s="1"/>
  <c r="M527" i="8"/>
  <c r="M673" i="8" s="1"/>
  <c r="K527" i="8"/>
  <c r="K673" i="8" s="1"/>
  <c r="I527" i="8"/>
  <c r="I673" i="8" s="1"/>
  <c r="G527" i="8"/>
  <c r="G673" i="8" s="1"/>
  <c r="F527" i="8"/>
  <c r="F673" i="8" s="1"/>
  <c r="D527" i="8"/>
  <c r="D673" i="8" s="1"/>
  <c r="O518" i="8"/>
  <c r="O672" i="8" s="1"/>
  <c r="M518" i="8"/>
  <c r="M672" i="8" s="1"/>
  <c r="K518" i="8"/>
  <c r="K672" i="8" s="1"/>
  <c r="I518" i="8"/>
  <c r="I672" i="8" s="1"/>
  <c r="G518" i="8"/>
  <c r="G672" i="8" s="1"/>
  <c r="F518" i="8"/>
  <c r="F672" i="8" s="1"/>
  <c r="D518" i="8"/>
  <c r="D672" i="8" s="1"/>
  <c r="O512" i="8"/>
  <c r="M512" i="8"/>
  <c r="K512" i="8"/>
  <c r="I512" i="8"/>
  <c r="G512" i="8"/>
  <c r="F512" i="8"/>
  <c r="F671" i="8" s="1"/>
  <c r="D512" i="8"/>
  <c r="D671" i="8" s="1"/>
  <c r="O506" i="8"/>
  <c r="M506" i="8"/>
  <c r="K506" i="8"/>
  <c r="I506" i="8"/>
  <c r="G506" i="8"/>
  <c r="F506" i="8"/>
  <c r="F670" i="8" s="1"/>
  <c r="D506" i="8"/>
  <c r="D670" i="8" s="1"/>
  <c r="O478" i="8"/>
  <c r="M478" i="8"/>
  <c r="K478" i="8"/>
  <c r="I478" i="8"/>
  <c r="G478" i="8"/>
  <c r="F478" i="8"/>
  <c r="F669" i="8" s="1"/>
  <c r="D478" i="8"/>
  <c r="D669" i="8" s="1"/>
  <c r="O474" i="8"/>
  <c r="M474" i="8"/>
  <c r="K474" i="8"/>
  <c r="I474" i="8"/>
  <c r="G474" i="8"/>
  <c r="F474" i="8"/>
  <c r="F668" i="8" s="1"/>
  <c r="D474" i="8"/>
  <c r="D668" i="8" s="1"/>
  <c r="O469" i="8"/>
  <c r="O667" i="8" s="1"/>
  <c r="M469" i="8"/>
  <c r="M667" i="8" s="1"/>
  <c r="K469" i="8"/>
  <c r="K667" i="8" s="1"/>
  <c r="I469" i="8"/>
  <c r="I667" i="8" s="1"/>
  <c r="G469" i="8"/>
  <c r="G667" i="8" s="1"/>
  <c r="F469" i="8"/>
  <c r="F667" i="8" s="1"/>
  <c r="D469" i="8"/>
  <c r="D667" i="8" s="1"/>
  <c r="O465" i="8"/>
  <c r="O666" i="8" s="1"/>
  <c r="M465" i="8"/>
  <c r="M666" i="8" s="1"/>
  <c r="K465" i="8"/>
  <c r="K666" i="8" s="1"/>
  <c r="I465" i="8"/>
  <c r="I666" i="8" s="1"/>
  <c r="G465" i="8"/>
  <c r="G666" i="8" s="1"/>
  <c r="F465" i="8"/>
  <c r="F666" i="8" s="1"/>
  <c r="D465" i="8"/>
  <c r="D666" i="8" s="1"/>
  <c r="O457" i="8"/>
  <c r="M457" i="8"/>
  <c r="K457" i="8"/>
  <c r="I457" i="8"/>
  <c r="G457" i="8"/>
  <c r="F457" i="8"/>
  <c r="F665" i="8" s="1"/>
  <c r="D457" i="8"/>
  <c r="D665" i="8" s="1"/>
  <c r="O454" i="8"/>
  <c r="O664" i="8" s="1"/>
  <c r="M454" i="8"/>
  <c r="M664" i="8" s="1"/>
  <c r="K454" i="8"/>
  <c r="K664" i="8" s="1"/>
  <c r="I454" i="8"/>
  <c r="I664" i="8" s="1"/>
  <c r="G454" i="8"/>
  <c r="G664" i="8" s="1"/>
  <c r="F454" i="8"/>
  <c r="F664" i="8" s="1"/>
  <c r="D454" i="8"/>
  <c r="D664" i="8" s="1"/>
  <c r="O449" i="8"/>
  <c r="M449" i="8"/>
  <c r="K449" i="8"/>
  <c r="I449" i="8"/>
  <c r="G449" i="8"/>
  <c r="F449" i="8"/>
  <c r="F663" i="8" s="1"/>
  <c r="D449" i="8"/>
  <c r="D663" i="8" s="1"/>
  <c r="O442" i="8"/>
  <c r="M442" i="8"/>
  <c r="K442" i="8"/>
  <c r="I442" i="8"/>
  <c r="G442" i="8"/>
  <c r="F442" i="8"/>
  <c r="F662" i="8" s="1"/>
  <c r="D442" i="8"/>
  <c r="D662" i="8" s="1"/>
  <c r="O436" i="8"/>
  <c r="M436" i="8"/>
  <c r="K436" i="8"/>
  <c r="I436" i="8"/>
  <c r="G436" i="8"/>
  <c r="F436" i="8"/>
  <c r="F661" i="8" s="1"/>
  <c r="D436" i="8"/>
  <c r="D661" i="8" s="1"/>
  <c r="O433" i="8"/>
  <c r="O660" i="8" s="1"/>
  <c r="M433" i="8"/>
  <c r="M660" i="8" s="1"/>
  <c r="K433" i="8"/>
  <c r="K660" i="8" s="1"/>
  <c r="I433" i="8"/>
  <c r="I660" i="8" s="1"/>
  <c r="G433" i="8"/>
  <c r="G660" i="8" s="1"/>
  <c r="F433" i="8"/>
  <c r="F660" i="8" s="1"/>
  <c r="D433" i="8"/>
  <c r="D660" i="8" s="1"/>
  <c r="O430" i="8"/>
  <c r="M430" i="8"/>
  <c r="K430" i="8"/>
  <c r="I430" i="8"/>
  <c r="G430" i="8"/>
  <c r="G659" i="8" s="1"/>
  <c r="F430" i="8"/>
  <c r="F659" i="8" s="1"/>
  <c r="D430" i="8"/>
  <c r="D659" i="8" s="1"/>
  <c r="O423" i="8"/>
  <c r="M423" i="8"/>
  <c r="K423" i="8"/>
  <c r="I423" i="8"/>
  <c r="G423" i="8"/>
  <c r="F423" i="8"/>
  <c r="F658" i="8" s="1"/>
  <c r="D423" i="8"/>
  <c r="D658" i="8" s="1"/>
  <c r="O419" i="8"/>
  <c r="M419" i="8"/>
  <c r="K419" i="8"/>
  <c r="I419" i="8"/>
  <c r="G419" i="8"/>
  <c r="F419" i="8"/>
  <c r="F657" i="8" s="1"/>
  <c r="D419" i="8"/>
  <c r="D657" i="8" s="1"/>
  <c r="O414" i="8"/>
  <c r="O656" i="8" s="1"/>
  <c r="M414" i="8"/>
  <c r="M656" i="8" s="1"/>
  <c r="K414" i="8"/>
  <c r="K656" i="8" s="1"/>
  <c r="I414" i="8"/>
  <c r="I656" i="8" s="1"/>
  <c r="G414" i="8"/>
  <c r="G656" i="8" s="1"/>
  <c r="F414" i="8"/>
  <c r="F656" i="8" s="1"/>
  <c r="D414" i="8"/>
  <c r="D656" i="8" s="1"/>
  <c r="O411" i="8"/>
  <c r="M411" i="8"/>
  <c r="K411" i="8"/>
  <c r="I411" i="8"/>
  <c r="G411" i="8"/>
  <c r="F411" i="8"/>
  <c r="F655" i="8" s="1"/>
  <c r="D411" i="8"/>
  <c r="D655" i="8" s="1"/>
  <c r="O404" i="8"/>
  <c r="O654" i="8" s="1"/>
  <c r="M404" i="8"/>
  <c r="M654" i="8" s="1"/>
  <c r="K404" i="8"/>
  <c r="K654" i="8" s="1"/>
  <c r="I404" i="8"/>
  <c r="I654" i="8" s="1"/>
  <c r="G404" i="8"/>
  <c r="G654" i="8" s="1"/>
  <c r="F404" i="8"/>
  <c r="D404" i="8"/>
  <c r="O376" i="8"/>
  <c r="M376" i="8"/>
  <c r="K376" i="8"/>
  <c r="I376" i="8"/>
  <c r="G376" i="8"/>
  <c r="F376" i="8"/>
  <c r="F653" i="8" s="1"/>
  <c r="D376" i="8"/>
  <c r="D653" i="8" s="1"/>
  <c r="O367" i="8"/>
  <c r="O652" i="8" s="1"/>
  <c r="M367" i="8"/>
  <c r="M652" i="8" s="1"/>
  <c r="K367" i="8"/>
  <c r="K652" i="8" s="1"/>
  <c r="I367" i="8"/>
  <c r="I652" i="8" s="1"/>
  <c r="G367" i="8"/>
  <c r="G652" i="8" s="1"/>
  <c r="F367" i="8"/>
  <c r="F652" i="8" s="1"/>
  <c r="D367" i="8"/>
  <c r="D652" i="8" s="1"/>
  <c r="O360" i="8"/>
  <c r="M360" i="8"/>
  <c r="K360" i="8"/>
  <c r="I360" i="8"/>
  <c r="G360" i="8"/>
  <c r="G651" i="8" s="1"/>
  <c r="F360" i="8"/>
  <c r="F651" i="8" s="1"/>
  <c r="D360" i="8"/>
  <c r="D651" i="8" s="1"/>
  <c r="O334" i="8"/>
  <c r="M334" i="8"/>
  <c r="K334" i="8"/>
  <c r="I334" i="8"/>
  <c r="G334" i="8"/>
  <c r="F334" i="8"/>
  <c r="F650" i="8" s="1"/>
  <c r="D334" i="8"/>
  <c r="D650" i="8" s="1"/>
  <c r="O317" i="8"/>
  <c r="M317" i="8"/>
  <c r="K317" i="8"/>
  <c r="I317" i="8"/>
  <c r="I649" i="8" s="1"/>
  <c r="G317" i="8"/>
  <c r="F317" i="8"/>
  <c r="F649" i="8" s="1"/>
  <c r="D317" i="8"/>
  <c r="D649" i="8" s="1"/>
  <c r="O313" i="8"/>
  <c r="O648" i="8" s="1"/>
  <c r="M313" i="8"/>
  <c r="M648" i="8" s="1"/>
  <c r="K313" i="8"/>
  <c r="K648" i="8" s="1"/>
  <c r="I313" i="8"/>
  <c r="I648" i="8" s="1"/>
  <c r="G313" i="8"/>
  <c r="G648" i="8" s="1"/>
  <c r="F313" i="8"/>
  <c r="D313" i="8"/>
  <c r="O236" i="8"/>
  <c r="M236" i="8"/>
  <c r="M644" i="8" s="1"/>
  <c r="K236" i="8"/>
  <c r="I236" i="8"/>
  <c r="G236" i="8"/>
  <c r="F236" i="8"/>
  <c r="F644" i="8" s="1"/>
  <c r="D236" i="8"/>
  <c r="D644" i="8" s="1"/>
  <c r="O230" i="8"/>
  <c r="O643" i="8" s="1"/>
  <c r="M230" i="8"/>
  <c r="M643" i="8" s="1"/>
  <c r="K230" i="8"/>
  <c r="I230" i="8"/>
  <c r="I643" i="8" s="1"/>
  <c r="G230" i="8"/>
  <c r="G643" i="8" s="1"/>
  <c r="F230" i="8"/>
  <c r="F643" i="8" s="1"/>
  <c r="D230" i="8"/>
  <c r="D643" i="8" s="1"/>
  <c r="O224" i="8"/>
  <c r="O642" i="8" s="1"/>
  <c r="M224" i="8"/>
  <c r="M642" i="8" s="1"/>
  <c r="K224" i="8"/>
  <c r="K642" i="8" s="1"/>
  <c r="I224" i="8"/>
  <c r="I642" i="8" s="1"/>
  <c r="G224" i="8"/>
  <c r="G642" i="8" s="1"/>
  <c r="F224" i="8"/>
  <c r="F642" i="8" s="1"/>
  <c r="D224" i="8"/>
  <c r="D642" i="8" s="1"/>
  <c r="O219" i="8"/>
  <c r="O641" i="8" s="1"/>
  <c r="M219" i="8"/>
  <c r="M641" i="8" s="1"/>
  <c r="K219" i="8"/>
  <c r="K641" i="8" s="1"/>
  <c r="I219" i="8"/>
  <c r="I641" i="8" s="1"/>
  <c r="G219" i="8"/>
  <c r="G641" i="8" s="1"/>
  <c r="F219" i="8"/>
  <c r="F641" i="8" s="1"/>
  <c r="D219" i="8"/>
  <c r="D641" i="8" s="1"/>
  <c r="O208" i="8"/>
  <c r="O640" i="8" s="1"/>
  <c r="M208" i="8"/>
  <c r="K208" i="8"/>
  <c r="K640" i="8" s="1"/>
  <c r="I208" i="8"/>
  <c r="I640" i="8" s="1"/>
  <c r="G208" i="8"/>
  <c r="G640" i="8" s="1"/>
  <c r="F208" i="8"/>
  <c r="F640" i="8" s="1"/>
  <c r="D208" i="8"/>
  <c r="D640" i="8" s="1"/>
  <c r="O185" i="8"/>
  <c r="O639" i="8" s="1"/>
  <c r="M185" i="8"/>
  <c r="M639" i="8" s="1"/>
  <c r="K185" i="8"/>
  <c r="I185" i="8"/>
  <c r="I639" i="8" s="1"/>
  <c r="G185" i="8"/>
  <c r="G639" i="8" s="1"/>
  <c r="F185" i="8"/>
  <c r="F639" i="8" s="1"/>
  <c r="D185" i="8"/>
  <c r="D639" i="8" s="1"/>
  <c r="O181" i="8"/>
  <c r="O638" i="8" s="1"/>
  <c r="M181" i="8"/>
  <c r="M638" i="8" s="1"/>
  <c r="K181" i="8"/>
  <c r="K638" i="8" s="1"/>
  <c r="I181" i="8"/>
  <c r="G181" i="8"/>
  <c r="G638" i="8" s="1"/>
  <c r="F181" i="8"/>
  <c r="F638" i="8" s="1"/>
  <c r="D181" i="8"/>
  <c r="D638" i="8" s="1"/>
  <c r="O177" i="8"/>
  <c r="M177" i="8"/>
  <c r="M637" i="8" s="1"/>
  <c r="K177" i="8"/>
  <c r="K637" i="8" s="1"/>
  <c r="I177" i="8"/>
  <c r="I637" i="8" s="1"/>
  <c r="G177" i="8"/>
  <c r="F177" i="8"/>
  <c r="F637" i="8" s="1"/>
  <c r="D177" i="8"/>
  <c r="D637" i="8" s="1"/>
  <c r="O174" i="8"/>
  <c r="O636" i="8" s="1"/>
  <c r="M174" i="8"/>
  <c r="M636" i="8" s="1"/>
  <c r="K174" i="8"/>
  <c r="K636" i="8" s="1"/>
  <c r="I174" i="8"/>
  <c r="I636" i="8" s="1"/>
  <c r="G174" i="8"/>
  <c r="G636" i="8" s="1"/>
  <c r="F174" i="8"/>
  <c r="F636" i="8" s="1"/>
  <c r="D174" i="8"/>
  <c r="D636" i="8" s="1"/>
  <c r="C174" i="8"/>
  <c r="O171" i="8"/>
  <c r="O635" i="8" s="1"/>
  <c r="M171" i="8"/>
  <c r="M635" i="8" s="1"/>
  <c r="K171" i="8"/>
  <c r="I171" i="8"/>
  <c r="I635" i="8" s="1"/>
  <c r="G171" i="8"/>
  <c r="G635" i="8" s="1"/>
  <c r="F171" i="8"/>
  <c r="D171" i="8"/>
  <c r="O146" i="8"/>
  <c r="O634" i="8" s="1"/>
  <c r="M146" i="8"/>
  <c r="M634" i="8" s="1"/>
  <c r="K146" i="8"/>
  <c r="K634" i="8" s="1"/>
  <c r="I146" i="8"/>
  <c r="I634" i="8" s="1"/>
  <c r="G146" i="8"/>
  <c r="G634" i="8" s="1"/>
  <c r="F146" i="8"/>
  <c r="F634" i="8" s="1"/>
  <c r="D146" i="8"/>
  <c r="D634" i="8" s="1"/>
  <c r="O142" i="8"/>
  <c r="O633" i="8" s="1"/>
  <c r="M142" i="8"/>
  <c r="M633" i="8" s="1"/>
  <c r="K142" i="8"/>
  <c r="K633" i="8" s="1"/>
  <c r="I142" i="8"/>
  <c r="I633" i="8" s="1"/>
  <c r="G142" i="8"/>
  <c r="G633" i="8" s="1"/>
  <c r="F142" i="8"/>
  <c r="F633" i="8" s="1"/>
  <c r="D142" i="8"/>
  <c r="D633" i="8" s="1"/>
  <c r="C142" i="8"/>
  <c r="O139" i="8"/>
  <c r="O632" i="8" s="1"/>
  <c r="M139" i="8"/>
  <c r="K139" i="8"/>
  <c r="K632" i="8" s="1"/>
  <c r="I139" i="8"/>
  <c r="I632" i="8" s="1"/>
  <c r="G139" i="8"/>
  <c r="G632" i="8" s="1"/>
  <c r="F139" i="8"/>
  <c r="F632" i="8" s="1"/>
  <c r="D139" i="8"/>
  <c r="D632" i="8" s="1"/>
  <c r="O136" i="8"/>
  <c r="O631" i="8" s="1"/>
  <c r="M136" i="8"/>
  <c r="M631" i="8" s="1"/>
  <c r="K136" i="8"/>
  <c r="K631" i="8" s="1"/>
  <c r="I136" i="8"/>
  <c r="I631" i="8" s="1"/>
  <c r="G136" i="8"/>
  <c r="G631" i="8" s="1"/>
  <c r="F136" i="8"/>
  <c r="F631" i="8" s="1"/>
  <c r="D136" i="8"/>
  <c r="D631" i="8" s="1"/>
  <c r="O127" i="8"/>
  <c r="O630" i="8" s="1"/>
  <c r="M127" i="8"/>
  <c r="M630" i="8" s="1"/>
  <c r="K127" i="8"/>
  <c r="K630" i="8" s="1"/>
  <c r="I127" i="8"/>
  <c r="G127" i="8"/>
  <c r="G630" i="8" s="1"/>
  <c r="F127" i="8"/>
  <c r="F630" i="8" s="1"/>
  <c r="D127" i="8"/>
  <c r="D630" i="8" s="1"/>
  <c r="O122" i="8"/>
  <c r="O629" i="8" s="1"/>
  <c r="M122" i="8"/>
  <c r="M629" i="8" s="1"/>
  <c r="K122" i="8"/>
  <c r="K629" i="8" s="1"/>
  <c r="I122" i="8"/>
  <c r="I629" i="8" s="1"/>
  <c r="G122" i="8"/>
  <c r="G629" i="8" s="1"/>
  <c r="F122" i="8"/>
  <c r="F629" i="8" s="1"/>
  <c r="D122" i="8"/>
  <c r="D629" i="8" s="1"/>
  <c r="O115" i="8"/>
  <c r="O628" i="8" s="1"/>
  <c r="M115" i="8"/>
  <c r="K115" i="8"/>
  <c r="K628" i="8" s="1"/>
  <c r="I115" i="8"/>
  <c r="I628" i="8" s="1"/>
  <c r="G115" i="8"/>
  <c r="G628" i="8" s="1"/>
  <c r="F115" i="8"/>
  <c r="F628" i="8" s="1"/>
  <c r="D115" i="8"/>
  <c r="D628" i="8" s="1"/>
  <c r="O109" i="8"/>
  <c r="O627" i="8" s="1"/>
  <c r="M109" i="8"/>
  <c r="M627" i="8" s="1"/>
  <c r="K109" i="8"/>
  <c r="I109" i="8"/>
  <c r="I627" i="8" s="1"/>
  <c r="G109" i="8"/>
  <c r="G627" i="8" s="1"/>
  <c r="F109" i="8"/>
  <c r="F627" i="8" s="1"/>
  <c r="D109" i="8"/>
  <c r="D627" i="8" s="1"/>
  <c r="O79" i="8"/>
  <c r="O626" i="8" s="1"/>
  <c r="M79" i="8"/>
  <c r="M626" i="8" s="1"/>
  <c r="K79" i="8"/>
  <c r="K626" i="8" s="1"/>
  <c r="I79" i="8"/>
  <c r="I626" i="8" s="1"/>
  <c r="G79" i="8"/>
  <c r="G626" i="8" s="1"/>
  <c r="F79" i="8"/>
  <c r="F626" i="8" s="1"/>
  <c r="D79" i="8"/>
  <c r="D626" i="8" s="1"/>
  <c r="C79" i="8"/>
  <c r="O76" i="8"/>
  <c r="M76" i="8"/>
  <c r="M625" i="8" s="1"/>
  <c r="K76" i="8"/>
  <c r="K625" i="8" s="1"/>
  <c r="I76" i="8"/>
  <c r="I625" i="8" s="1"/>
  <c r="G76" i="8"/>
  <c r="F76" i="8"/>
  <c r="F625" i="8" s="1"/>
  <c r="D76" i="8"/>
  <c r="D625" i="8" s="1"/>
  <c r="O72" i="8"/>
  <c r="O624" i="8" s="1"/>
  <c r="M72" i="8"/>
  <c r="K72" i="8"/>
  <c r="K624" i="8" s="1"/>
  <c r="I72" i="8"/>
  <c r="I624" i="8" s="1"/>
  <c r="G72" i="8"/>
  <c r="G624" i="8" s="1"/>
  <c r="F72" i="8"/>
  <c r="F624" i="8" s="1"/>
  <c r="D72" i="8"/>
  <c r="D624" i="8" s="1"/>
  <c r="O65" i="8"/>
  <c r="O623" i="8" s="1"/>
  <c r="M65" i="8"/>
  <c r="M623" i="8" s="1"/>
  <c r="K65" i="8"/>
  <c r="I65" i="8"/>
  <c r="I623" i="8" s="1"/>
  <c r="G65" i="8"/>
  <c r="G623" i="8" s="1"/>
  <c r="F65" i="8"/>
  <c r="F623" i="8" s="1"/>
  <c r="D65" i="8"/>
  <c r="D623" i="8" s="1"/>
  <c r="O54" i="8"/>
  <c r="O622" i="8" s="1"/>
  <c r="M54" i="8"/>
  <c r="M622" i="8" s="1"/>
  <c r="K54" i="8"/>
  <c r="K622" i="8" s="1"/>
  <c r="I54" i="8"/>
  <c r="G54" i="8"/>
  <c r="G622" i="8" s="1"/>
  <c r="F54" i="8"/>
  <c r="F622" i="8" s="1"/>
  <c r="D54" i="8"/>
  <c r="D622" i="8" s="1"/>
  <c r="O48" i="8"/>
  <c r="M48" i="8"/>
  <c r="M621" i="8" s="1"/>
  <c r="K48" i="8"/>
  <c r="K621" i="8" s="1"/>
  <c r="I48" i="8"/>
  <c r="I621" i="8" s="1"/>
  <c r="G48" i="8"/>
  <c r="F48" i="8"/>
  <c r="F621" i="8" s="1"/>
  <c r="D48" i="8"/>
  <c r="D621" i="8" s="1"/>
  <c r="O43" i="8"/>
  <c r="O620" i="8" s="1"/>
  <c r="M43" i="8"/>
  <c r="M620" i="8" s="1"/>
  <c r="K43" i="8"/>
  <c r="K620" i="8" s="1"/>
  <c r="I43" i="8"/>
  <c r="I620" i="8" s="1"/>
  <c r="G43" i="8"/>
  <c r="G620" i="8" s="1"/>
  <c r="F43" i="8"/>
  <c r="F620" i="8" s="1"/>
  <c r="D43" i="8"/>
  <c r="D620" i="8" s="1"/>
  <c r="O30" i="8"/>
  <c r="O619" i="8" s="1"/>
  <c r="M30" i="8"/>
  <c r="M619" i="8" s="1"/>
  <c r="K30" i="8"/>
  <c r="K619" i="8" s="1"/>
  <c r="I30" i="8"/>
  <c r="I619" i="8" s="1"/>
  <c r="G30" i="8"/>
  <c r="G619" i="8" s="1"/>
  <c r="F30" i="8"/>
  <c r="F619" i="8" s="1"/>
  <c r="D30" i="8"/>
  <c r="D619" i="8" s="1"/>
  <c r="O26" i="8"/>
  <c r="O618" i="8" s="1"/>
  <c r="M26" i="8"/>
  <c r="M618" i="8" s="1"/>
  <c r="K26" i="8"/>
  <c r="K618" i="8" s="1"/>
  <c r="I26" i="8"/>
  <c r="G26" i="8"/>
  <c r="G618" i="8" s="1"/>
  <c r="F26" i="8"/>
  <c r="F618" i="8" s="1"/>
  <c r="D26" i="8"/>
  <c r="D618" i="8" s="1"/>
  <c r="H591" i="8" l="1"/>
  <c r="L591" i="8"/>
  <c r="P591" i="8"/>
  <c r="E591" i="8"/>
  <c r="J591" i="8"/>
  <c r="E595" i="8"/>
  <c r="J595" i="8"/>
  <c r="N595" i="8"/>
  <c r="H595" i="8"/>
  <c r="L595" i="8"/>
  <c r="E565" i="8"/>
  <c r="J565" i="8"/>
  <c r="N565" i="8"/>
  <c r="H566" i="8"/>
  <c r="L566" i="8"/>
  <c r="E567" i="8"/>
  <c r="J567" i="8"/>
  <c r="N567" i="8"/>
  <c r="H565" i="8"/>
  <c r="L565" i="8"/>
  <c r="H567" i="8"/>
  <c r="L567" i="8"/>
  <c r="E564" i="8"/>
  <c r="J564" i="8"/>
  <c r="N564" i="8"/>
  <c r="H564" i="8"/>
  <c r="L564" i="8"/>
  <c r="H559" i="8"/>
  <c r="L559" i="8"/>
  <c r="E560" i="8"/>
  <c r="J560" i="8"/>
  <c r="N560" i="8"/>
  <c r="H560" i="8"/>
  <c r="L560" i="8"/>
  <c r="E558" i="8"/>
  <c r="J558" i="8"/>
  <c r="N558" i="8"/>
  <c r="H558" i="8"/>
  <c r="L558" i="8"/>
  <c r="H525" i="8"/>
  <c r="L525" i="8"/>
  <c r="E526" i="8"/>
  <c r="J526" i="8"/>
  <c r="N526" i="8"/>
  <c r="H526" i="8"/>
  <c r="L526" i="8"/>
  <c r="E517" i="8"/>
  <c r="J517" i="8"/>
  <c r="N517" i="8"/>
  <c r="H517" i="8"/>
  <c r="L517" i="8"/>
  <c r="E529" i="8"/>
  <c r="J529" i="8"/>
  <c r="N529" i="8"/>
  <c r="H529" i="8"/>
  <c r="L529" i="8"/>
  <c r="E524" i="8"/>
  <c r="J524" i="8"/>
  <c r="N524" i="8"/>
  <c r="H524" i="8"/>
  <c r="L524" i="8"/>
  <c r="E516" i="8"/>
  <c r="J516" i="8"/>
  <c r="N516" i="8"/>
  <c r="H516" i="8"/>
  <c r="L516" i="8"/>
  <c r="E523" i="8"/>
  <c r="J523" i="8"/>
  <c r="N523" i="8"/>
  <c r="H523" i="8"/>
  <c r="L523" i="8"/>
  <c r="H515" i="8"/>
  <c r="L515" i="8"/>
  <c r="H511" i="8"/>
  <c r="L511" i="8"/>
  <c r="P511" i="8"/>
  <c r="E511" i="8"/>
  <c r="J511" i="8"/>
  <c r="H505" i="8"/>
  <c r="L505" i="8"/>
  <c r="P505" i="8"/>
  <c r="E505" i="8"/>
  <c r="J505" i="8"/>
  <c r="H509" i="8"/>
  <c r="L509" i="8"/>
  <c r="E510" i="8"/>
  <c r="J510" i="8"/>
  <c r="N510" i="8"/>
  <c r="H510" i="8"/>
  <c r="L510" i="8"/>
  <c r="H503" i="8"/>
  <c r="L503" i="8"/>
  <c r="E504" i="8"/>
  <c r="J504" i="8"/>
  <c r="N504" i="8"/>
  <c r="H504" i="8"/>
  <c r="L504" i="8"/>
  <c r="E508" i="8"/>
  <c r="J508" i="8"/>
  <c r="N508" i="8"/>
  <c r="H508" i="8"/>
  <c r="L508" i="8"/>
  <c r="E502" i="8"/>
  <c r="J502" i="8"/>
  <c r="N502" i="8"/>
  <c r="H502" i="8"/>
  <c r="L502" i="8"/>
  <c r="E447" i="8"/>
  <c r="J447" i="8"/>
  <c r="N447" i="8"/>
  <c r="H447" i="8"/>
  <c r="L447" i="8"/>
  <c r="E448" i="8"/>
  <c r="J448" i="8"/>
  <c r="N448" i="8"/>
  <c r="H448" i="8"/>
  <c r="L448" i="8"/>
  <c r="H452" i="8"/>
  <c r="L452" i="8"/>
  <c r="E453" i="8"/>
  <c r="J453" i="8"/>
  <c r="N453" i="8"/>
  <c r="H453" i="8"/>
  <c r="L453" i="8"/>
  <c r="H476" i="8"/>
  <c r="L476" i="8"/>
  <c r="E477" i="8"/>
  <c r="J477" i="8"/>
  <c r="N477" i="8"/>
  <c r="H477" i="8"/>
  <c r="L477" i="8"/>
  <c r="H472" i="8"/>
  <c r="L472" i="8"/>
  <c r="E473" i="8"/>
  <c r="J473" i="8"/>
  <c r="N473" i="8"/>
  <c r="H473" i="8"/>
  <c r="L473" i="8"/>
  <c r="E468" i="8"/>
  <c r="J468" i="8"/>
  <c r="N468" i="8"/>
  <c r="H468" i="8"/>
  <c r="L468" i="8"/>
  <c r="H463" i="8"/>
  <c r="L463" i="8"/>
  <c r="E464" i="8"/>
  <c r="J464" i="8"/>
  <c r="N464" i="8"/>
  <c r="H464" i="8"/>
  <c r="L464" i="8"/>
  <c r="E456" i="8"/>
  <c r="J456" i="8"/>
  <c r="N456" i="8"/>
  <c r="H456" i="8"/>
  <c r="L456" i="8"/>
  <c r="E451" i="8"/>
  <c r="J451" i="8"/>
  <c r="N451" i="8"/>
  <c r="H451" i="8"/>
  <c r="L451" i="8"/>
  <c r="E471" i="8"/>
  <c r="J471" i="8"/>
  <c r="N471" i="8"/>
  <c r="H471" i="8"/>
  <c r="L471" i="8"/>
  <c r="H467" i="8"/>
  <c r="L467" i="8"/>
  <c r="E462" i="8"/>
  <c r="J462" i="8"/>
  <c r="N462" i="8"/>
  <c r="H462" i="8"/>
  <c r="L462" i="8"/>
  <c r="E446" i="8"/>
  <c r="J446" i="8"/>
  <c r="N446" i="8"/>
  <c r="H446" i="8"/>
  <c r="L446" i="8"/>
  <c r="E445" i="8"/>
  <c r="J445" i="8"/>
  <c r="N445" i="8"/>
  <c r="H445" i="8"/>
  <c r="L445" i="8"/>
  <c r="E410" i="8"/>
  <c r="J410" i="8"/>
  <c r="N410" i="8"/>
  <c r="H410" i="8"/>
  <c r="L410" i="8"/>
  <c r="E409" i="8"/>
  <c r="J409" i="8"/>
  <c r="N409" i="8"/>
  <c r="H409" i="8"/>
  <c r="L409" i="8"/>
  <c r="H440" i="8"/>
  <c r="L440" i="8"/>
  <c r="P440" i="8"/>
  <c r="E440" i="8"/>
  <c r="J440" i="8"/>
  <c r="H441" i="8"/>
  <c r="L441" i="8"/>
  <c r="E429" i="8"/>
  <c r="J429" i="8"/>
  <c r="N429" i="8"/>
  <c r="H429" i="8"/>
  <c r="L429" i="8"/>
  <c r="H435" i="8"/>
  <c r="L435" i="8"/>
  <c r="P435" i="8"/>
  <c r="E435" i="8"/>
  <c r="J435" i="8"/>
  <c r="E432" i="8"/>
  <c r="J432" i="8"/>
  <c r="N432" i="8"/>
  <c r="H432" i="8"/>
  <c r="L432" i="8"/>
  <c r="H417" i="8"/>
  <c r="L417" i="8"/>
  <c r="E418" i="8"/>
  <c r="J418" i="8"/>
  <c r="N418" i="8"/>
  <c r="H418" i="8"/>
  <c r="L418" i="8"/>
  <c r="H408" i="8"/>
  <c r="L408" i="8"/>
  <c r="P408" i="8"/>
  <c r="E408" i="8"/>
  <c r="J408" i="8"/>
  <c r="H438" i="8"/>
  <c r="L438" i="8"/>
  <c r="E439" i="8"/>
  <c r="J439" i="8"/>
  <c r="N439" i="8"/>
  <c r="H439" i="8"/>
  <c r="L439" i="8"/>
  <c r="E428" i="8"/>
  <c r="J428" i="8"/>
  <c r="N428" i="8"/>
  <c r="H428" i="8"/>
  <c r="L428" i="8"/>
  <c r="E422" i="8"/>
  <c r="J422" i="8"/>
  <c r="N422" i="8"/>
  <c r="H422" i="8"/>
  <c r="L422" i="8"/>
  <c r="E416" i="8"/>
  <c r="J416" i="8"/>
  <c r="N416" i="8"/>
  <c r="H416" i="8"/>
  <c r="L416" i="8"/>
  <c r="E413" i="8"/>
  <c r="J413" i="8"/>
  <c r="N413" i="8"/>
  <c r="H413" i="8"/>
  <c r="L413" i="8"/>
  <c r="E421" i="8"/>
  <c r="J421" i="8"/>
  <c r="N421" i="8"/>
  <c r="H421" i="8"/>
  <c r="L421" i="8"/>
  <c r="H406" i="8"/>
  <c r="L406" i="8"/>
  <c r="P406" i="8"/>
  <c r="E406" i="8"/>
  <c r="J406" i="8"/>
  <c r="H407" i="8"/>
  <c r="L407" i="8"/>
  <c r="E403" i="8"/>
  <c r="J403" i="8"/>
  <c r="N403" i="8"/>
  <c r="H403" i="8"/>
  <c r="L403" i="8"/>
  <c r="E375" i="8"/>
  <c r="J375" i="8"/>
  <c r="N375" i="8"/>
  <c r="H375" i="8"/>
  <c r="L375" i="8"/>
  <c r="E374" i="8"/>
  <c r="J374" i="8"/>
  <c r="N374" i="8"/>
  <c r="H374" i="8"/>
  <c r="L374" i="8"/>
  <c r="E373" i="8"/>
  <c r="J373" i="8"/>
  <c r="N373" i="8"/>
  <c r="H373" i="8"/>
  <c r="L373" i="8"/>
  <c r="E366" i="8"/>
  <c r="J366" i="8"/>
  <c r="N366" i="8"/>
  <c r="H366" i="8"/>
  <c r="L366" i="8"/>
  <c r="H364" i="8"/>
  <c r="L364" i="8"/>
  <c r="E365" i="8"/>
  <c r="J365" i="8"/>
  <c r="N365" i="8"/>
  <c r="H365" i="8"/>
  <c r="L365" i="8"/>
  <c r="H362" i="8"/>
  <c r="L362" i="8"/>
  <c r="E363" i="8"/>
  <c r="J363" i="8"/>
  <c r="N363" i="8"/>
  <c r="H363" i="8"/>
  <c r="L363" i="8"/>
  <c r="H358" i="8"/>
  <c r="L358" i="8"/>
  <c r="E359" i="8"/>
  <c r="J359" i="8"/>
  <c r="N359" i="8"/>
  <c r="H359" i="8"/>
  <c r="L359" i="8"/>
  <c r="H328" i="8"/>
  <c r="L328" i="8"/>
  <c r="E329" i="8"/>
  <c r="J329" i="8"/>
  <c r="N329" i="8"/>
  <c r="H330" i="8"/>
  <c r="L330" i="8"/>
  <c r="E331" i="8"/>
  <c r="J331" i="8"/>
  <c r="N331" i="8"/>
  <c r="H332" i="8"/>
  <c r="L332" i="8"/>
  <c r="E333" i="8"/>
  <c r="J333" i="8"/>
  <c r="N333" i="8"/>
  <c r="H329" i="8"/>
  <c r="L329" i="8"/>
  <c r="H331" i="8"/>
  <c r="L331" i="8"/>
  <c r="H333" i="8"/>
  <c r="L333" i="8"/>
  <c r="H324" i="8"/>
  <c r="L324" i="8"/>
  <c r="P324" i="8"/>
  <c r="H326" i="8"/>
  <c r="L326" i="8"/>
  <c r="P326" i="8"/>
  <c r="E324" i="8"/>
  <c r="J324" i="8"/>
  <c r="H325" i="8"/>
  <c r="L325" i="8"/>
  <c r="E326" i="8"/>
  <c r="J326" i="8"/>
  <c r="H327" i="8"/>
  <c r="L327" i="8"/>
  <c r="E323" i="8"/>
  <c r="J323" i="8"/>
  <c r="N323" i="8"/>
  <c r="H323" i="8"/>
  <c r="L323" i="8"/>
  <c r="E322" i="8"/>
  <c r="J322" i="8"/>
  <c r="N322" i="8"/>
  <c r="H322" i="8"/>
  <c r="L322" i="8"/>
  <c r="H316" i="8"/>
  <c r="L316" i="8"/>
  <c r="P316" i="8"/>
  <c r="E316" i="8"/>
  <c r="J316" i="8"/>
  <c r="E312" i="8"/>
  <c r="J312" i="8"/>
  <c r="N312" i="8"/>
  <c r="H312" i="8"/>
  <c r="L312" i="8"/>
  <c r="E311" i="8"/>
  <c r="J311" i="8"/>
  <c r="N311" i="8"/>
  <c r="H311" i="8"/>
  <c r="L311" i="8"/>
  <c r="E292" i="8"/>
  <c r="J292" i="8"/>
  <c r="N292" i="8"/>
  <c r="H293" i="8"/>
  <c r="L293" i="8"/>
  <c r="E294" i="8"/>
  <c r="J294" i="8"/>
  <c r="N294" i="8"/>
  <c r="H295" i="8"/>
  <c r="L295" i="8"/>
  <c r="E296" i="8"/>
  <c r="J296" i="8"/>
  <c r="N296" i="8"/>
  <c r="H297" i="8"/>
  <c r="L297" i="8"/>
  <c r="E298" i="8"/>
  <c r="J298" i="8"/>
  <c r="N298" i="8"/>
  <c r="H299" i="8"/>
  <c r="L299" i="8"/>
  <c r="E300" i="8"/>
  <c r="J300" i="8"/>
  <c r="N300" i="8"/>
  <c r="H301" i="8"/>
  <c r="L301" i="8"/>
  <c r="E302" i="8"/>
  <c r="J302" i="8"/>
  <c r="N302" i="8"/>
  <c r="H303" i="8"/>
  <c r="L303" i="8"/>
  <c r="E304" i="8"/>
  <c r="J304" i="8"/>
  <c r="N304" i="8"/>
  <c r="H305" i="8"/>
  <c r="L305" i="8"/>
  <c r="E306" i="8"/>
  <c r="J306" i="8"/>
  <c r="N306" i="8"/>
  <c r="H307" i="8"/>
  <c r="L307" i="8"/>
  <c r="E308" i="8"/>
  <c r="J308" i="8"/>
  <c r="N308" i="8"/>
  <c r="H309" i="8"/>
  <c r="L309" i="8"/>
  <c r="E310" i="8"/>
  <c r="J310" i="8"/>
  <c r="N310" i="8"/>
  <c r="H292" i="8"/>
  <c r="L292" i="8"/>
  <c r="H294" i="8"/>
  <c r="L294" i="8"/>
  <c r="H296" i="8"/>
  <c r="L296" i="8"/>
  <c r="H298" i="8"/>
  <c r="L298" i="8"/>
  <c r="H300" i="8"/>
  <c r="L300" i="8"/>
  <c r="H302" i="8"/>
  <c r="L302" i="8"/>
  <c r="H304" i="8"/>
  <c r="L304" i="8"/>
  <c r="H306" i="8"/>
  <c r="L306" i="8"/>
  <c r="H308" i="8"/>
  <c r="L308" i="8"/>
  <c r="H310" i="8"/>
  <c r="L310" i="8"/>
  <c r="H289" i="8"/>
  <c r="L289" i="8"/>
  <c r="P289" i="8"/>
  <c r="H291" i="8"/>
  <c r="L291" i="8"/>
  <c r="P291" i="8"/>
  <c r="E289" i="8"/>
  <c r="J289" i="8"/>
  <c r="H290" i="8"/>
  <c r="L290" i="8"/>
  <c r="E291" i="8"/>
  <c r="J291" i="8"/>
  <c r="E275" i="8"/>
  <c r="J275" i="8"/>
  <c r="N275" i="8"/>
  <c r="H276" i="8"/>
  <c r="L276" i="8"/>
  <c r="E277" i="8"/>
  <c r="J277" i="8"/>
  <c r="N277" i="8"/>
  <c r="H278" i="8"/>
  <c r="L278" i="8"/>
  <c r="E279" i="8"/>
  <c r="J279" i="8"/>
  <c r="N279" i="8"/>
  <c r="H280" i="8"/>
  <c r="L280" i="8"/>
  <c r="E281" i="8"/>
  <c r="J281" i="8"/>
  <c r="N281" i="8"/>
  <c r="H282" i="8"/>
  <c r="L282" i="8"/>
  <c r="E283" i="8"/>
  <c r="J283" i="8"/>
  <c r="N283" i="8"/>
  <c r="H284" i="8"/>
  <c r="L284" i="8"/>
  <c r="E285" i="8"/>
  <c r="J285" i="8"/>
  <c r="N285" i="8"/>
  <c r="H275" i="8"/>
  <c r="L275" i="8"/>
  <c r="H277" i="8"/>
  <c r="L277" i="8"/>
  <c r="H279" i="8"/>
  <c r="L279" i="8"/>
  <c r="H281" i="8"/>
  <c r="L281" i="8"/>
  <c r="H283" i="8"/>
  <c r="L283" i="8"/>
  <c r="H285" i="8"/>
  <c r="L285" i="8"/>
  <c r="H265" i="8"/>
  <c r="L265" i="8"/>
  <c r="E266" i="8"/>
  <c r="J266" i="8"/>
  <c r="N266" i="8"/>
  <c r="H267" i="8"/>
  <c r="L267" i="8"/>
  <c r="E268" i="8"/>
  <c r="J268" i="8"/>
  <c r="N268" i="8"/>
  <c r="H269" i="8"/>
  <c r="L269" i="8"/>
  <c r="E270" i="8"/>
  <c r="J270" i="8"/>
  <c r="N270" i="8"/>
  <c r="H271" i="8"/>
  <c r="L271" i="8"/>
  <c r="E272" i="8"/>
  <c r="J272" i="8"/>
  <c r="N272" i="8"/>
  <c r="H273" i="8"/>
  <c r="L273" i="8"/>
  <c r="E274" i="8"/>
  <c r="J274" i="8"/>
  <c r="N274" i="8"/>
  <c r="H266" i="8"/>
  <c r="L266" i="8"/>
  <c r="H268" i="8"/>
  <c r="L268" i="8"/>
  <c r="H270" i="8"/>
  <c r="L270" i="8"/>
  <c r="H272" i="8"/>
  <c r="L272" i="8"/>
  <c r="H274" i="8"/>
  <c r="L274" i="8"/>
  <c r="H234" i="8"/>
  <c r="L234" i="8"/>
  <c r="E235" i="8"/>
  <c r="J235" i="8"/>
  <c r="N235" i="8"/>
  <c r="H235" i="8"/>
  <c r="L235" i="8"/>
  <c r="E229" i="8"/>
  <c r="J229" i="8"/>
  <c r="N229" i="8"/>
  <c r="H229" i="8"/>
  <c r="L229" i="8"/>
  <c r="H232" i="8"/>
  <c r="L232" i="8"/>
  <c r="E233" i="8"/>
  <c r="J233" i="8"/>
  <c r="N233" i="8"/>
  <c r="H233" i="8"/>
  <c r="L233" i="8"/>
  <c r="E223" i="8"/>
  <c r="J223" i="8"/>
  <c r="N223" i="8"/>
  <c r="H223" i="8"/>
  <c r="L223" i="8"/>
  <c r="E222" i="8"/>
  <c r="J222" i="8"/>
  <c r="N222" i="8"/>
  <c r="H222" i="8"/>
  <c r="L222" i="8"/>
  <c r="E207" i="8"/>
  <c r="J207" i="8"/>
  <c r="N207" i="8"/>
  <c r="H207" i="8"/>
  <c r="L207" i="8"/>
  <c r="E180" i="8"/>
  <c r="J180" i="8"/>
  <c r="N180" i="8"/>
  <c r="H180" i="8"/>
  <c r="L180" i="8"/>
  <c r="E184" i="8"/>
  <c r="J184" i="8"/>
  <c r="N184" i="8"/>
  <c r="H184" i="8"/>
  <c r="L184" i="8"/>
  <c r="H217" i="8"/>
  <c r="L217" i="8"/>
  <c r="E218" i="8"/>
  <c r="J218" i="8"/>
  <c r="N218" i="8"/>
  <c r="H218" i="8"/>
  <c r="L218" i="8"/>
  <c r="H198" i="8"/>
  <c r="L198" i="8"/>
  <c r="P198" i="8"/>
  <c r="H200" i="8"/>
  <c r="L200" i="8"/>
  <c r="P200" i="8"/>
  <c r="H202" i="8"/>
  <c r="L202" i="8"/>
  <c r="P202" i="8"/>
  <c r="H204" i="8"/>
  <c r="L204" i="8"/>
  <c r="P204" i="8"/>
  <c r="H206" i="8"/>
  <c r="L206" i="8"/>
  <c r="P206" i="8"/>
  <c r="E198" i="8"/>
  <c r="J198" i="8"/>
  <c r="H199" i="8"/>
  <c r="L199" i="8"/>
  <c r="E200" i="8"/>
  <c r="J200" i="8"/>
  <c r="H201" i="8"/>
  <c r="L201" i="8"/>
  <c r="E202" i="8"/>
  <c r="J202" i="8"/>
  <c r="H203" i="8"/>
  <c r="L203" i="8"/>
  <c r="E204" i="8"/>
  <c r="J204" i="8"/>
  <c r="H205" i="8"/>
  <c r="L205" i="8"/>
  <c r="E206" i="8"/>
  <c r="J206" i="8"/>
  <c r="E179" i="8"/>
  <c r="J179" i="8"/>
  <c r="N179" i="8"/>
  <c r="H179" i="8"/>
  <c r="L179" i="8"/>
  <c r="E183" i="8"/>
  <c r="J183" i="8"/>
  <c r="N183" i="8"/>
  <c r="H183" i="8"/>
  <c r="L183" i="8"/>
  <c r="H215" i="8"/>
  <c r="L215" i="8"/>
  <c r="E216" i="8"/>
  <c r="J216" i="8"/>
  <c r="N216" i="8"/>
  <c r="H216" i="8"/>
  <c r="L216" i="8"/>
  <c r="H194" i="8"/>
  <c r="L194" i="8"/>
  <c r="E195" i="8"/>
  <c r="J195" i="8"/>
  <c r="N195" i="8"/>
  <c r="H196" i="8"/>
  <c r="L196" i="8"/>
  <c r="E197" i="8"/>
  <c r="J197" i="8"/>
  <c r="N197" i="8"/>
  <c r="H195" i="8"/>
  <c r="L195" i="8"/>
  <c r="H197" i="8"/>
  <c r="L197" i="8"/>
  <c r="H187" i="8"/>
  <c r="L187" i="8"/>
  <c r="P187" i="8"/>
  <c r="E188" i="8"/>
  <c r="J188" i="8"/>
  <c r="N188" i="8"/>
  <c r="H189" i="8"/>
  <c r="L189" i="8"/>
  <c r="E190" i="8"/>
  <c r="J190" i="8"/>
  <c r="N190" i="8"/>
  <c r="E187" i="8"/>
  <c r="J187" i="8"/>
  <c r="H188" i="8"/>
  <c r="L188" i="8"/>
  <c r="H190" i="8"/>
  <c r="L190" i="8"/>
  <c r="E210" i="8"/>
  <c r="J210" i="8"/>
  <c r="N210" i="8"/>
  <c r="H211" i="8"/>
  <c r="L211" i="8"/>
  <c r="E212" i="8"/>
  <c r="J212" i="8"/>
  <c r="N212" i="8"/>
  <c r="H213" i="8"/>
  <c r="L213" i="8"/>
  <c r="E214" i="8"/>
  <c r="J214" i="8"/>
  <c r="N214" i="8"/>
  <c r="H210" i="8"/>
  <c r="L210" i="8"/>
  <c r="H212" i="8"/>
  <c r="L212" i="8"/>
  <c r="H214" i="8"/>
  <c r="L214" i="8"/>
  <c r="H176" i="8"/>
  <c r="L176" i="8"/>
  <c r="P176" i="8"/>
  <c r="K237" i="8"/>
  <c r="E176" i="8"/>
  <c r="J176" i="8"/>
  <c r="E173" i="8"/>
  <c r="J173" i="8"/>
  <c r="N173" i="8"/>
  <c r="H173" i="8"/>
  <c r="L173" i="8"/>
  <c r="E170" i="8"/>
  <c r="J170" i="8"/>
  <c r="N170" i="8"/>
  <c r="H170" i="8"/>
  <c r="L170" i="8"/>
  <c r="H144" i="8"/>
  <c r="L144" i="8"/>
  <c r="E145" i="8"/>
  <c r="J145" i="8"/>
  <c r="N145" i="8"/>
  <c r="H145" i="8"/>
  <c r="L145" i="8"/>
  <c r="E141" i="8"/>
  <c r="J141" i="8"/>
  <c r="N141" i="8"/>
  <c r="H141" i="8"/>
  <c r="L141" i="8"/>
  <c r="E138" i="8"/>
  <c r="J138" i="8"/>
  <c r="N138" i="8"/>
  <c r="H138" i="8"/>
  <c r="L138" i="8"/>
  <c r="H134" i="8"/>
  <c r="L134" i="8"/>
  <c r="E135" i="8"/>
  <c r="J135" i="8"/>
  <c r="N135" i="8"/>
  <c r="H135" i="8"/>
  <c r="L135" i="8"/>
  <c r="E133" i="8"/>
  <c r="J133" i="8"/>
  <c r="N133" i="8"/>
  <c r="H133" i="8"/>
  <c r="L133" i="8"/>
  <c r="E126" i="8"/>
  <c r="J126" i="8"/>
  <c r="N126" i="8"/>
  <c r="H126" i="8"/>
  <c r="L126" i="8"/>
  <c r="H125" i="8"/>
  <c r="L125" i="8"/>
  <c r="P125" i="8"/>
  <c r="E125" i="8"/>
  <c r="J125" i="8"/>
  <c r="E119" i="8"/>
  <c r="J119" i="8"/>
  <c r="N119" i="8"/>
  <c r="H120" i="8"/>
  <c r="L120" i="8"/>
  <c r="E121" i="8"/>
  <c r="J121" i="8"/>
  <c r="N121" i="8"/>
  <c r="H119" i="8"/>
  <c r="L119" i="8"/>
  <c r="H121" i="8"/>
  <c r="L121" i="8"/>
  <c r="H113" i="8"/>
  <c r="L113" i="8"/>
  <c r="E114" i="8"/>
  <c r="J114" i="8"/>
  <c r="N114" i="8"/>
  <c r="H114" i="8"/>
  <c r="L114" i="8"/>
  <c r="H124" i="8"/>
  <c r="L124" i="8"/>
  <c r="P124" i="8"/>
  <c r="E124" i="8"/>
  <c r="J124" i="8"/>
  <c r="H117" i="8"/>
  <c r="L117" i="8"/>
  <c r="E118" i="8"/>
  <c r="J118" i="8"/>
  <c r="N118" i="8"/>
  <c r="H118" i="8"/>
  <c r="L118" i="8"/>
  <c r="H111" i="8"/>
  <c r="L111" i="8"/>
  <c r="E112" i="8"/>
  <c r="J112" i="8"/>
  <c r="N112" i="8"/>
  <c r="H112" i="8"/>
  <c r="L112" i="8"/>
  <c r="E106" i="8"/>
  <c r="J106" i="8"/>
  <c r="N106" i="8"/>
  <c r="H107" i="8"/>
  <c r="L107" i="8"/>
  <c r="E108" i="8"/>
  <c r="J108" i="8"/>
  <c r="N108" i="8"/>
  <c r="H106" i="8"/>
  <c r="L106" i="8"/>
  <c r="H108" i="8"/>
  <c r="L108" i="8"/>
  <c r="E62" i="8"/>
  <c r="J62" i="8"/>
  <c r="N62" i="8"/>
  <c r="H63" i="8"/>
  <c r="L63" i="8"/>
  <c r="E64" i="8"/>
  <c r="J64" i="8"/>
  <c r="N64" i="8"/>
  <c r="H62" i="8"/>
  <c r="L62" i="8"/>
  <c r="H64" i="8"/>
  <c r="L64" i="8"/>
  <c r="E78" i="8"/>
  <c r="J78" i="8"/>
  <c r="N78" i="8"/>
  <c r="H78" i="8"/>
  <c r="L78" i="8"/>
  <c r="E75" i="8"/>
  <c r="J75" i="8"/>
  <c r="N75" i="8"/>
  <c r="H75" i="8"/>
  <c r="L75" i="8"/>
  <c r="H60" i="8"/>
  <c r="L60" i="8"/>
  <c r="E61" i="8"/>
  <c r="J61" i="8"/>
  <c r="N61" i="8"/>
  <c r="H61" i="8"/>
  <c r="L61" i="8"/>
  <c r="E71" i="8"/>
  <c r="J71" i="8"/>
  <c r="N71" i="8"/>
  <c r="H71" i="8"/>
  <c r="L71" i="8"/>
  <c r="E74" i="8"/>
  <c r="J74" i="8"/>
  <c r="N74" i="8"/>
  <c r="H74" i="8"/>
  <c r="L74" i="8"/>
  <c r="H58" i="8"/>
  <c r="L58" i="8"/>
  <c r="E59" i="8"/>
  <c r="J59" i="8"/>
  <c r="N59" i="8"/>
  <c r="H59" i="8"/>
  <c r="L59" i="8"/>
  <c r="E70" i="8"/>
  <c r="J70" i="8"/>
  <c r="N70" i="8"/>
  <c r="H70" i="8"/>
  <c r="L70" i="8"/>
  <c r="E57" i="8"/>
  <c r="J57" i="8"/>
  <c r="N57" i="8"/>
  <c r="H57" i="8"/>
  <c r="L57" i="8"/>
  <c r="H52" i="8"/>
  <c r="L52" i="8"/>
  <c r="E53" i="8"/>
  <c r="J53" i="8"/>
  <c r="N53" i="8"/>
  <c r="H53" i="8"/>
  <c r="L53" i="8"/>
  <c r="H46" i="8"/>
  <c r="L46" i="8"/>
  <c r="E47" i="8"/>
  <c r="J47" i="8"/>
  <c r="N47" i="8"/>
  <c r="H47" i="8"/>
  <c r="L47" i="8"/>
  <c r="E42" i="8"/>
  <c r="J42" i="8"/>
  <c r="N42" i="8"/>
  <c r="H42" i="8"/>
  <c r="L42" i="8"/>
  <c r="H39" i="8"/>
  <c r="L39" i="8"/>
  <c r="P39" i="8"/>
  <c r="H41" i="8"/>
  <c r="L41" i="8"/>
  <c r="P41" i="8"/>
  <c r="E39" i="8"/>
  <c r="J39" i="8"/>
  <c r="H40" i="8"/>
  <c r="L40" i="8"/>
  <c r="E41" i="8"/>
  <c r="J41" i="8"/>
  <c r="H22" i="8"/>
  <c r="L22" i="8"/>
  <c r="E23" i="8"/>
  <c r="J23" i="8"/>
  <c r="N23" i="8"/>
  <c r="H24" i="8"/>
  <c r="L24" i="8"/>
  <c r="E25" i="8"/>
  <c r="J25" i="8"/>
  <c r="N25" i="8"/>
  <c r="H23" i="8"/>
  <c r="L23" i="8"/>
  <c r="H25" i="8"/>
  <c r="L25" i="8"/>
  <c r="E51" i="8"/>
  <c r="J51" i="8"/>
  <c r="N51" i="8"/>
  <c r="H51" i="8"/>
  <c r="L51" i="8"/>
  <c r="E45" i="8"/>
  <c r="J45" i="8"/>
  <c r="N45" i="8"/>
  <c r="H45" i="8"/>
  <c r="L45" i="8"/>
  <c r="E29" i="8"/>
  <c r="J29" i="8"/>
  <c r="N29" i="8"/>
  <c r="H29" i="8"/>
  <c r="L29" i="8"/>
  <c r="H35" i="8"/>
  <c r="L35" i="8"/>
  <c r="P35" i="8"/>
  <c r="H37" i="8"/>
  <c r="L37" i="8"/>
  <c r="P37" i="8"/>
  <c r="E35" i="8"/>
  <c r="J35" i="8"/>
  <c r="H36" i="8"/>
  <c r="L36" i="8"/>
  <c r="E37" i="8"/>
  <c r="J37" i="8"/>
  <c r="H38" i="8"/>
  <c r="L38" i="8"/>
  <c r="H19" i="8"/>
  <c r="L19" i="8"/>
  <c r="P19" i="8"/>
  <c r="H21" i="8"/>
  <c r="L21" i="8"/>
  <c r="P21" i="8"/>
  <c r="H18" i="8"/>
  <c r="L18" i="8"/>
  <c r="E19" i="8"/>
  <c r="J19" i="8"/>
  <c r="H20" i="8"/>
  <c r="L20" i="8"/>
  <c r="E21" i="8"/>
  <c r="J21" i="8"/>
  <c r="E50" i="8"/>
  <c r="J50" i="8"/>
  <c r="N50" i="8"/>
  <c r="H50" i="8"/>
  <c r="L50" i="8"/>
  <c r="H28" i="8"/>
  <c r="L28" i="8"/>
  <c r="P28" i="8"/>
  <c r="E28" i="8"/>
  <c r="J28" i="8"/>
  <c r="E13" i="8"/>
  <c r="J13" i="8"/>
  <c r="N13" i="8"/>
  <c r="H14" i="8"/>
  <c r="L14" i="8"/>
  <c r="E15" i="8"/>
  <c r="J15" i="8"/>
  <c r="N15" i="8"/>
  <c r="H16" i="8"/>
  <c r="L16" i="8"/>
  <c r="E17" i="8"/>
  <c r="J17" i="8"/>
  <c r="N17" i="8"/>
  <c r="H13" i="8"/>
  <c r="L13" i="8"/>
  <c r="H15" i="8"/>
  <c r="L15" i="8"/>
  <c r="H17" i="8"/>
  <c r="L17" i="8"/>
  <c r="C469" i="8"/>
  <c r="C667" i="8" s="1"/>
  <c r="E530" i="8"/>
  <c r="E674" i="8" s="1"/>
  <c r="C561" i="8"/>
  <c r="C678" i="8" s="1"/>
  <c r="C30" i="8"/>
  <c r="C619" i="8" s="1"/>
  <c r="C146" i="8"/>
  <c r="C634" i="8" s="1"/>
  <c r="C219" i="8"/>
  <c r="C641" i="8" s="1"/>
  <c r="C224" i="8"/>
  <c r="P224" i="8" s="1"/>
  <c r="P642" i="8" s="1"/>
  <c r="E436" i="8"/>
  <c r="E661" i="8" s="1"/>
  <c r="E457" i="8"/>
  <c r="E665" i="8" s="1"/>
  <c r="C527" i="8"/>
  <c r="C673" i="8" s="1"/>
  <c r="C139" i="8"/>
  <c r="C632" i="8" s="1"/>
  <c r="C171" i="8"/>
  <c r="C177" i="8"/>
  <c r="C637" i="8" s="1"/>
  <c r="C230" i="8"/>
  <c r="C643" i="8" s="1"/>
  <c r="C317" i="8"/>
  <c r="C649" i="8" s="1"/>
  <c r="C26" i="8"/>
  <c r="C618" i="8" s="1"/>
  <c r="I80" i="8"/>
  <c r="I618" i="8"/>
  <c r="C43" i="8"/>
  <c r="P43" i="8" s="1"/>
  <c r="P620" i="8" s="1"/>
  <c r="K147" i="8"/>
  <c r="C122" i="8"/>
  <c r="P122" i="8" s="1"/>
  <c r="P629" i="8" s="1"/>
  <c r="C136" i="8"/>
  <c r="C631" i="8" s="1"/>
  <c r="E139" i="8"/>
  <c r="E632" i="8" s="1"/>
  <c r="E171" i="8"/>
  <c r="E177" i="8"/>
  <c r="E637" i="8" s="1"/>
  <c r="H177" i="8"/>
  <c r="H637" i="8" s="1"/>
  <c r="P177" i="8"/>
  <c r="P637" i="8" s="1"/>
  <c r="E230" i="8"/>
  <c r="E643" i="8" s="1"/>
  <c r="L230" i="8"/>
  <c r="L643" i="8" s="1"/>
  <c r="E317" i="8"/>
  <c r="E649" i="8" s="1"/>
  <c r="H527" i="8"/>
  <c r="H673" i="8" s="1"/>
  <c r="J527" i="8"/>
  <c r="J673" i="8" s="1"/>
  <c r="L527" i="8"/>
  <c r="L673" i="8" s="1"/>
  <c r="N527" i="8"/>
  <c r="N673" i="8" s="1"/>
  <c r="P527" i="8"/>
  <c r="P673" i="8" s="1"/>
  <c r="C596" i="8"/>
  <c r="C681" i="8" s="1"/>
  <c r="G597" i="8"/>
  <c r="O597" i="8"/>
  <c r="D678" i="8"/>
  <c r="C436" i="8"/>
  <c r="C661" i="8" s="1"/>
  <c r="C457" i="8"/>
  <c r="C665" i="8" s="1"/>
  <c r="C530" i="8"/>
  <c r="C674" i="8" s="1"/>
  <c r="E596" i="8"/>
  <c r="E681" i="8" s="1"/>
  <c r="K597" i="8"/>
  <c r="P26" i="8"/>
  <c r="P618" i="8" s="1"/>
  <c r="L26" i="8"/>
  <c r="L618" i="8" s="1"/>
  <c r="H26" i="8"/>
  <c r="H618" i="8" s="1"/>
  <c r="P30" i="8"/>
  <c r="P619" i="8" s="1"/>
  <c r="L30" i="8"/>
  <c r="L619" i="8" s="1"/>
  <c r="H30" i="8"/>
  <c r="H619" i="8" s="1"/>
  <c r="J43" i="8"/>
  <c r="J620" i="8" s="1"/>
  <c r="C629" i="8"/>
  <c r="N122" i="8"/>
  <c r="N629" i="8" s="1"/>
  <c r="J122" i="8"/>
  <c r="J629" i="8" s="1"/>
  <c r="P136" i="8"/>
  <c r="P631" i="8" s="1"/>
  <c r="L136" i="8"/>
  <c r="L631" i="8" s="1"/>
  <c r="H136" i="8"/>
  <c r="H631" i="8" s="1"/>
  <c r="E635" i="8"/>
  <c r="C626" i="8"/>
  <c r="P79" i="8"/>
  <c r="P626" i="8" s="1"/>
  <c r="N79" i="8"/>
  <c r="N626" i="8" s="1"/>
  <c r="L79" i="8"/>
  <c r="L626" i="8" s="1"/>
  <c r="J79" i="8"/>
  <c r="J626" i="8" s="1"/>
  <c r="H79" i="8"/>
  <c r="H626" i="8" s="1"/>
  <c r="C633" i="8"/>
  <c r="P142" i="8"/>
  <c r="P633" i="8" s="1"/>
  <c r="N142" i="8"/>
  <c r="N633" i="8" s="1"/>
  <c r="L142" i="8"/>
  <c r="L633" i="8" s="1"/>
  <c r="J142" i="8"/>
  <c r="J633" i="8" s="1"/>
  <c r="H142" i="8"/>
  <c r="H633" i="8" s="1"/>
  <c r="P146" i="8"/>
  <c r="P634" i="8" s="1"/>
  <c r="L146" i="8"/>
  <c r="L634" i="8" s="1"/>
  <c r="H146" i="8"/>
  <c r="H634" i="8" s="1"/>
  <c r="C636" i="8"/>
  <c r="P174" i="8"/>
  <c r="P636" i="8" s="1"/>
  <c r="N174" i="8"/>
  <c r="N636" i="8" s="1"/>
  <c r="L174" i="8"/>
  <c r="L636" i="8" s="1"/>
  <c r="J174" i="8"/>
  <c r="J636" i="8" s="1"/>
  <c r="H174" i="8"/>
  <c r="H636" i="8" s="1"/>
  <c r="P219" i="8"/>
  <c r="P641" i="8" s="1"/>
  <c r="L219" i="8"/>
  <c r="L641" i="8" s="1"/>
  <c r="H219" i="8"/>
  <c r="H641" i="8" s="1"/>
  <c r="C642" i="8"/>
  <c r="N224" i="8"/>
  <c r="N642" i="8" s="1"/>
  <c r="J224" i="8"/>
  <c r="J642" i="8" s="1"/>
  <c r="C48" i="8"/>
  <c r="C621" i="8" s="1"/>
  <c r="C54" i="8"/>
  <c r="C622" i="8" s="1"/>
  <c r="C65" i="8"/>
  <c r="C623" i="8" s="1"/>
  <c r="C72" i="8"/>
  <c r="C624" i="8" s="1"/>
  <c r="C76" i="8"/>
  <c r="C625" i="8" s="1"/>
  <c r="D80" i="8"/>
  <c r="F80" i="8"/>
  <c r="C109" i="8"/>
  <c r="N109" i="8" s="1"/>
  <c r="N627" i="8" s="1"/>
  <c r="C115" i="8"/>
  <c r="C628" i="8" s="1"/>
  <c r="C127" i="8"/>
  <c r="C630" i="8" s="1"/>
  <c r="D147" i="8"/>
  <c r="F147" i="8"/>
  <c r="C181" i="8"/>
  <c r="C638" i="8" s="1"/>
  <c r="C185" i="8"/>
  <c r="C639" i="8" s="1"/>
  <c r="C208" i="8"/>
  <c r="C640" i="8" s="1"/>
  <c r="C236" i="8"/>
  <c r="C644" i="8" s="1"/>
  <c r="G644" i="8"/>
  <c r="H236" i="8"/>
  <c r="H644" i="8" s="1"/>
  <c r="K644" i="8"/>
  <c r="L236" i="8"/>
  <c r="L644" i="8" s="1"/>
  <c r="O644" i="8"/>
  <c r="P236" i="8"/>
  <c r="P644" i="8" s="1"/>
  <c r="I237" i="8"/>
  <c r="M237" i="8"/>
  <c r="C313" i="8"/>
  <c r="D648" i="8"/>
  <c r="D335" i="8"/>
  <c r="G649" i="8"/>
  <c r="H317" i="8"/>
  <c r="H649" i="8" s="1"/>
  <c r="K649" i="8"/>
  <c r="L317" i="8"/>
  <c r="L649" i="8" s="1"/>
  <c r="O649" i="8"/>
  <c r="P317" i="8"/>
  <c r="P649" i="8" s="1"/>
  <c r="I650" i="8"/>
  <c r="G335" i="8"/>
  <c r="K335" i="8"/>
  <c r="O335" i="8"/>
  <c r="I651" i="8"/>
  <c r="M651" i="8"/>
  <c r="C367" i="8"/>
  <c r="C376" i="8"/>
  <c r="C653" i="8" s="1"/>
  <c r="G653" i="8"/>
  <c r="H376" i="8"/>
  <c r="H653" i="8" s="1"/>
  <c r="O653" i="8"/>
  <c r="I377" i="8"/>
  <c r="M377" i="8"/>
  <c r="C404" i="8"/>
  <c r="E404" i="8"/>
  <c r="D654" i="8"/>
  <c r="D479" i="8"/>
  <c r="C411" i="8"/>
  <c r="C655" i="8" s="1"/>
  <c r="K655" i="8"/>
  <c r="P411" i="8"/>
  <c r="P655" i="8" s="1"/>
  <c r="I657" i="8"/>
  <c r="M657" i="8"/>
  <c r="E423" i="8"/>
  <c r="E658" i="8" s="1"/>
  <c r="C423" i="8"/>
  <c r="C658" i="8" s="1"/>
  <c r="G658" i="8"/>
  <c r="H423" i="8"/>
  <c r="H658" i="8" s="1"/>
  <c r="K658" i="8"/>
  <c r="L423" i="8"/>
  <c r="L658" i="8" s="1"/>
  <c r="O658" i="8"/>
  <c r="P423" i="8"/>
  <c r="P658" i="8" s="1"/>
  <c r="I659" i="8"/>
  <c r="M659" i="8"/>
  <c r="C433" i="8"/>
  <c r="E433" i="8"/>
  <c r="E660" i="8" s="1"/>
  <c r="G661" i="8"/>
  <c r="H436" i="8"/>
  <c r="H661" i="8" s="1"/>
  <c r="L436" i="8"/>
  <c r="L661" i="8" s="1"/>
  <c r="O661" i="8"/>
  <c r="P436" i="8"/>
  <c r="P661" i="8" s="1"/>
  <c r="I662" i="8"/>
  <c r="C449" i="8"/>
  <c r="C663" i="8" s="1"/>
  <c r="K663" i="8"/>
  <c r="P449" i="8"/>
  <c r="P663" i="8" s="1"/>
  <c r="I665" i="8"/>
  <c r="J457" i="8"/>
  <c r="J665" i="8" s="1"/>
  <c r="M665" i="8"/>
  <c r="N457" i="8"/>
  <c r="N665" i="8" s="1"/>
  <c r="C465" i="8"/>
  <c r="E474" i="8"/>
  <c r="E668" i="8" s="1"/>
  <c r="C474" i="8"/>
  <c r="C668" i="8" s="1"/>
  <c r="G668" i="8"/>
  <c r="H474" i="8"/>
  <c r="H668" i="8" s="1"/>
  <c r="K668" i="8"/>
  <c r="L474" i="8"/>
  <c r="L668" i="8" s="1"/>
  <c r="O668" i="8"/>
  <c r="P474" i="8"/>
  <c r="P668" i="8" s="1"/>
  <c r="I669" i="8"/>
  <c r="M669" i="8"/>
  <c r="G479" i="8"/>
  <c r="K479" i="8"/>
  <c r="O479" i="8"/>
  <c r="I670" i="8"/>
  <c r="M670" i="8"/>
  <c r="C512" i="8"/>
  <c r="C671" i="8" s="1"/>
  <c r="G671" i="8"/>
  <c r="H512" i="8"/>
  <c r="H671" i="8" s="1"/>
  <c r="K671" i="8"/>
  <c r="L512" i="8"/>
  <c r="L671" i="8" s="1"/>
  <c r="O671" i="8"/>
  <c r="P512" i="8"/>
  <c r="P671" i="8" s="1"/>
  <c r="I674" i="8"/>
  <c r="J530" i="8"/>
  <c r="J674" i="8" s="1"/>
  <c r="M674" i="8"/>
  <c r="N530" i="8"/>
  <c r="N674" i="8" s="1"/>
  <c r="G531" i="8"/>
  <c r="K531" i="8"/>
  <c r="O531" i="8"/>
  <c r="G678" i="8"/>
  <c r="H561" i="8"/>
  <c r="H678" i="8" s="1"/>
  <c r="K678" i="8"/>
  <c r="L561" i="8"/>
  <c r="L678" i="8" s="1"/>
  <c r="O678" i="8"/>
  <c r="P561" i="8"/>
  <c r="P678" i="8" s="1"/>
  <c r="I679" i="8"/>
  <c r="M679" i="8"/>
  <c r="K569" i="8"/>
  <c r="F680" i="8"/>
  <c r="F597" i="8"/>
  <c r="G621" i="8"/>
  <c r="O621" i="8"/>
  <c r="I622" i="8"/>
  <c r="K623" i="8"/>
  <c r="M624" i="8"/>
  <c r="G625" i="8"/>
  <c r="O625" i="8"/>
  <c r="K627" i="8"/>
  <c r="M628" i="8"/>
  <c r="I630" i="8"/>
  <c r="M632" i="8"/>
  <c r="C635" i="8"/>
  <c r="K635" i="8"/>
  <c r="G637" i="8"/>
  <c r="O637" i="8"/>
  <c r="I638" i="8"/>
  <c r="K639" i="8"/>
  <c r="M640" i="8"/>
  <c r="K643" i="8"/>
  <c r="K653" i="8"/>
  <c r="O655" i="8"/>
  <c r="K661" i="8"/>
  <c r="M662" i="8"/>
  <c r="O663" i="8"/>
  <c r="E30" i="8"/>
  <c r="E619" i="8" s="1"/>
  <c r="L48" i="8"/>
  <c r="L621" i="8" s="1"/>
  <c r="P54" i="8"/>
  <c r="P622" i="8" s="1"/>
  <c r="H65" i="8"/>
  <c r="H623" i="8" s="1"/>
  <c r="N65" i="8"/>
  <c r="N623" i="8" s="1"/>
  <c r="E72" i="8"/>
  <c r="E624" i="8" s="1"/>
  <c r="H72" i="8"/>
  <c r="H624" i="8" s="1"/>
  <c r="L72" i="8"/>
  <c r="L624" i="8" s="1"/>
  <c r="J76" i="8"/>
  <c r="J625" i="8" s="1"/>
  <c r="N76" i="8"/>
  <c r="N625" i="8" s="1"/>
  <c r="E79" i="8"/>
  <c r="E626" i="8" s="1"/>
  <c r="G80" i="8"/>
  <c r="K80" i="8"/>
  <c r="M80" i="8"/>
  <c r="O80" i="8"/>
  <c r="E109" i="8"/>
  <c r="J109" i="8"/>
  <c r="J627" i="8" s="1"/>
  <c r="H115" i="8"/>
  <c r="H628" i="8" s="1"/>
  <c r="L115" i="8"/>
  <c r="L628" i="8" s="1"/>
  <c r="P127" i="8"/>
  <c r="P630" i="8" s="1"/>
  <c r="H139" i="8"/>
  <c r="H632" i="8" s="1"/>
  <c r="J139" i="8"/>
  <c r="J632" i="8" s="1"/>
  <c r="L139" i="8"/>
  <c r="L632" i="8" s="1"/>
  <c r="P139" i="8"/>
  <c r="P632" i="8" s="1"/>
  <c r="E142" i="8"/>
  <c r="E633" i="8" s="1"/>
  <c r="E146" i="8"/>
  <c r="E634" i="8" s="1"/>
  <c r="G147" i="8"/>
  <c r="I147" i="8"/>
  <c r="M147" i="8"/>
  <c r="O147" i="8"/>
  <c r="D635" i="8"/>
  <c r="D237" i="8"/>
  <c r="F635" i="8"/>
  <c r="F237" i="8"/>
  <c r="H171" i="8"/>
  <c r="H635" i="8" s="1"/>
  <c r="J171" i="8"/>
  <c r="J635" i="8" s="1"/>
  <c r="L171" i="8"/>
  <c r="L635" i="8" s="1"/>
  <c r="N171" i="8"/>
  <c r="N635" i="8" s="1"/>
  <c r="P171" i="8"/>
  <c r="P635" i="8" s="1"/>
  <c r="E174" i="8"/>
  <c r="E636" i="8" s="1"/>
  <c r="J177" i="8"/>
  <c r="J637" i="8" s="1"/>
  <c r="L177" i="8"/>
  <c r="L637" i="8" s="1"/>
  <c r="N177" i="8"/>
  <c r="N637" i="8" s="1"/>
  <c r="L181" i="8"/>
  <c r="L638" i="8" s="1"/>
  <c r="P181" i="8"/>
  <c r="P638" i="8" s="1"/>
  <c r="J185" i="8"/>
  <c r="J639" i="8" s="1"/>
  <c r="P185" i="8"/>
  <c r="P639" i="8" s="1"/>
  <c r="J208" i="8"/>
  <c r="J640" i="8" s="1"/>
  <c r="P208" i="8"/>
  <c r="P640" i="8" s="1"/>
  <c r="H230" i="8"/>
  <c r="H643" i="8" s="1"/>
  <c r="J230" i="8"/>
  <c r="J643" i="8" s="1"/>
  <c r="N230" i="8"/>
  <c r="N643" i="8" s="1"/>
  <c r="P230" i="8"/>
  <c r="P643" i="8" s="1"/>
  <c r="N236" i="8"/>
  <c r="N644" i="8" s="1"/>
  <c r="G237" i="8"/>
  <c r="O237" i="8"/>
  <c r="F648" i="8"/>
  <c r="F335" i="8"/>
  <c r="N317" i="8"/>
  <c r="N649" i="8" s="1"/>
  <c r="C334" i="8"/>
  <c r="C650" i="8" s="1"/>
  <c r="G650" i="8"/>
  <c r="H334" i="8"/>
  <c r="H650" i="8" s="1"/>
  <c r="K650" i="8"/>
  <c r="L334" i="8"/>
  <c r="L650" i="8" s="1"/>
  <c r="O650" i="8"/>
  <c r="P334" i="8"/>
  <c r="P650" i="8" s="1"/>
  <c r="I335" i="8"/>
  <c r="M335" i="8"/>
  <c r="E360" i="8"/>
  <c r="C360" i="8"/>
  <c r="K651" i="8"/>
  <c r="P360" i="8"/>
  <c r="P651" i="8" s="1"/>
  <c r="I653" i="8"/>
  <c r="J376" i="8"/>
  <c r="J653" i="8" s="1"/>
  <c r="M653" i="8"/>
  <c r="N376" i="8"/>
  <c r="N653" i="8" s="1"/>
  <c r="G377" i="8"/>
  <c r="K377" i="8"/>
  <c r="O377" i="8"/>
  <c r="F654" i="8"/>
  <c r="F479" i="8"/>
  <c r="I655" i="8"/>
  <c r="M655" i="8"/>
  <c r="C414" i="8"/>
  <c r="E414" i="8"/>
  <c r="E656" i="8" s="1"/>
  <c r="E419" i="8"/>
  <c r="E657" i="8" s="1"/>
  <c r="C419" i="8"/>
  <c r="C657" i="8" s="1"/>
  <c r="G657" i="8"/>
  <c r="H419" i="8"/>
  <c r="H657" i="8" s="1"/>
  <c r="O657" i="8"/>
  <c r="I658" i="8"/>
  <c r="J423" i="8"/>
  <c r="J658" i="8" s="1"/>
  <c r="E430" i="8"/>
  <c r="E659" i="8" s="1"/>
  <c r="C430" i="8"/>
  <c r="C659" i="8" s="1"/>
  <c r="K659" i="8"/>
  <c r="I661" i="8"/>
  <c r="J436" i="8"/>
  <c r="J661" i="8" s="1"/>
  <c r="M661" i="8"/>
  <c r="N436" i="8"/>
  <c r="N661" i="8" s="1"/>
  <c r="C442" i="8"/>
  <c r="C662" i="8" s="1"/>
  <c r="G662" i="8"/>
  <c r="K662" i="8"/>
  <c r="O662" i="8"/>
  <c r="I663" i="8"/>
  <c r="M663" i="8"/>
  <c r="C454" i="8"/>
  <c r="G665" i="8"/>
  <c r="H457" i="8"/>
  <c r="H665" i="8" s="1"/>
  <c r="L457" i="8"/>
  <c r="L665" i="8" s="1"/>
  <c r="O665" i="8"/>
  <c r="P457" i="8"/>
  <c r="P665" i="8" s="1"/>
  <c r="E469" i="8"/>
  <c r="E667" i="8" s="1"/>
  <c r="H469" i="8"/>
  <c r="H667" i="8" s="1"/>
  <c r="L469" i="8"/>
  <c r="L667" i="8" s="1"/>
  <c r="P469" i="8"/>
  <c r="P667" i="8" s="1"/>
  <c r="I668" i="8"/>
  <c r="M668" i="8"/>
  <c r="E478" i="8"/>
  <c r="E669" i="8" s="1"/>
  <c r="C478" i="8"/>
  <c r="C669" i="8" s="1"/>
  <c r="G669" i="8"/>
  <c r="H478" i="8"/>
  <c r="H669" i="8" s="1"/>
  <c r="K669" i="8"/>
  <c r="L478" i="8"/>
  <c r="L669" i="8" s="1"/>
  <c r="O669" i="8"/>
  <c r="P478" i="8"/>
  <c r="P669" i="8" s="1"/>
  <c r="I479" i="8"/>
  <c r="M479" i="8"/>
  <c r="C506" i="8"/>
  <c r="H506" i="8" s="1"/>
  <c r="H670" i="8" s="1"/>
  <c r="G670" i="8"/>
  <c r="K670" i="8"/>
  <c r="O670" i="8"/>
  <c r="I671" i="8"/>
  <c r="M671" i="8"/>
  <c r="C518" i="8"/>
  <c r="G674" i="8"/>
  <c r="H530" i="8"/>
  <c r="H674" i="8" s="1"/>
  <c r="K674" i="8"/>
  <c r="L530" i="8"/>
  <c r="L674" i="8" s="1"/>
  <c r="O674" i="8"/>
  <c r="P530" i="8"/>
  <c r="P674" i="8" s="1"/>
  <c r="I531" i="8"/>
  <c r="M531" i="8"/>
  <c r="E561" i="8"/>
  <c r="G569" i="8"/>
  <c r="O569" i="8"/>
  <c r="I681" i="8"/>
  <c r="J596" i="8"/>
  <c r="J681" i="8" s="1"/>
  <c r="I597" i="8"/>
  <c r="M681" i="8"/>
  <c r="N596" i="8"/>
  <c r="N681" i="8" s="1"/>
  <c r="M597" i="8"/>
  <c r="I644" i="8"/>
  <c r="M649" i="8"/>
  <c r="M650" i="8"/>
  <c r="O651" i="8"/>
  <c r="G655" i="8"/>
  <c r="K657" i="8"/>
  <c r="M658" i="8"/>
  <c r="O659" i="8"/>
  <c r="G663" i="8"/>
  <c r="K665" i="8"/>
  <c r="D377" i="8"/>
  <c r="F377" i="8"/>
  <c r="D531" i="8"/>
  <c r="F531" i="8"/>
  <c r="I678" i="8"/>
  <c r="J561" i="8"/>
  <c r="J678" i="8" s="1"/>
  <c r="M678" i="8"/>
  <c r="N561" i="8"/>
  <c r="N678" i="8" s="1"/>
  <c r="C568" i="8"/>
  <c r="C679" i="8" s="1"/>
  <c r="G679" i="8"/>
  <c r="K679" i="8"/>
  <c r="O679" i="8"/>
  <c r="I569" i="8"/>
  <c r="M569" i="8"/>
  <c r="C592" i="8"/>
  <c r="E592" i="8"/>
  <c r="D680" i="8"/>
  <c r="D597" i="8"/>
  <c r="G681" i="8"/>
  <c r="H596" i="8"/>
  <c r="H681" i="8" s="1"/>
  <c r="K681" i="8"/>
  <c r="L596" i="8"/>
  <c r="L681" i="8" s="1"/>
  <c r="O681" i="8"/>
  <c r="P596" i="8"/>
  <c r="P681" i="8" s="1"/>
  <c r="F569" i="8"/>
  <c r="C80" i="22" l="1"/>
  <c r="D80" i="22" s="1"/>
  <c r="C81" i="22"/>
  <c r="D81" i="22" s="1"/>
  <c r="N469" i="8"/>
  <c r="N667" i="8" s="1"/>
  <c r="J469" i="8"/>
  <c r="J667" i="8" s="1"/>
  <c r="N411" i="8"/>
  <c r="N655" i="8" s="1"/>
  <c r="J411" i="8"/>
  <c r="J655" i="8" s="1"/>
  <c r="J317" i="8"/>
  <c r="J649" i="8" s="1"/>
  <c r="N43" i="8"/>
  <c r="N620" i="8" s="1"/>
  <c r="C620" i="8"/>
  <c r="E224" i="8"/>
  <c r="E642" i="8" s="1"/>
  <c r="E181" i="8"/>
  <c r="E638" i="8" s="1"/>
  <c r="L127" i="8"/>
  <c r="L630" i="8" s="1"/>
  <c r="E127" i="8"/>
  <c r="E630" i="8" s="1"/>
  <c r="E76" i="8"/>
  <c r="E625" i="8" s="1"/>
  <c r="L54" i="8"/>
  <c r="L622" i="8" s="1"/>
  <c r="H224" i="8"/>
  <c r="H642" i="8" s="1"/>
  <c r="L224" i="8"/>
  <c r="L642" i="8" s="1"/>
  <c r="J136" i="8"/>
  <c r="J631" i="8" s="1"/>
  <c r="N136" i="8"/>
  <c r="N631" i="8" s="1"/>
  <c r="J30" i="8"/>
  <c r="J619" i="8" s="1"/>
  <c r="N30" i="8"/>
  <c r="N619" i="8" s="1"/>
  <c r="J26" i="8"/>
  <c r="J618" i="8" s="1"/>
  <c r="N26" i="8"/>
  <c r="N618" i="8" s="1"/>
  <c r="P506" i="8"/>
  <c r="P670" i="8" s="1"/>
  <c r="L506" i="8"/>
  <c r="L670" i="8" s="1"/>
  <c r="P442" i="8"/>
  <c r="P662" i="8" s="1"/>
  <c r="L442" i="8"/>
  <c r="L662" i="8" s="1"/>
  <c r="J236" i="8"/>
  <c r="J644" i="8" s="1"/>
  <c r="E236" i="8"/>
  <c r="E644" i="8" s="1"/>
  <c r="L208" i="8"/>
  <c r="L640" i="8" s="1"/>
  <c r="H208" i="8"/>
  <c r="H640" i="8" s="1"/>
  <c r="N185" i="8"/>
  <c r="N639" i="8" s="1"/>
  <c r="H185" i="8"/>
  <c r="H639" i="8" s="1"/>
  <c r="E185" i="8"/>
  <c r="E639" i="8" s="1"/>
  <c r="N181" i="8"/>
  <c r="N638" i="8" s="1"/>
  <c r="H181" i="8"/>
  <c r="H638" i="8" s="1"/>
  <c r="P115" i="8"/>
  <c r="P628" i="8" s="1"/>
  <c r="J115" i="8"/>
  <c r="J628" i="8" s="1"/>
  <c r="L76" i="8"/>
  <c r="L625" i="8" s="1"/>
  <c r="P72" i="8"/>
  <c r="P624" i="8" s="1"/>
  <c r="J72" i="8"/>
  <c r="J624" i="8" s="1"/>
  <c r="P65" i="8"/>
  <c r="P623" i="8" s="1"/>
  <c r="J65" i="8"/>
  <c r="J623" i="8" s="1"/>
  <c r="N48" i="8"/>
  <c r="N621" i="8" s="1"/>
  <c r="J48" i="8"/>
  <c r="J621" i="8" s="1"/>
  <c r="E48" i="8"/>
  <c r="E621" i="8" s="1"/>
  <c r="E376" i="8"/>
  <c r="E653" i="8" s="1"/>
  <c r="J219" i="8"/>
  <c r="J641" i="8" s="1"/>
  <c r="N219" i="8"/>
  <c r="N641" i="8" s="1"/>
  <c r="J146" i="8"/>
  <c r="J634" i="8" s="1"/>
  <c r="N146" i="8"/>
  <c r="N634" i="8" s="1"/>
  <c r="H122" i="8"/>
  <c r="H629" i="8" s="1"/>
  <c r="L122" i="8"/>
  <c r="L629" i="8" s="1"/>
  <c r="H43" i="8"/>
  <c r="H620" i="8" s="1"/>
  <c r="L43" i="8"/>
  <c r="L620" i="8" s="1"/>
  <c r="P568" i="8"/>
  <c r="P679" i="8" s="1"/>
  <c r="L568" i="8"/>
  <c r="L679" i="8" s="1"/>
  <c r="H568" i="8"/>
  <c r="H679" i="8" s="1"/>
  <c r="H442" i="8"/>
  <c r="H662" i="8" s="1"/>
  <c r="P430" i="8"/>
  <c r="P659" i="8" s="1"/>
  <c r="E43" i="8"/>
  <c r="E620" i="8" s="1"/>
  <c r="J334" i="8"/>
  <c r="J650" i="8" s="1"/>
  <c r="J181" i="8"/>
  <c r="J638" i="8" s="1"/>
  <c r="L185" i="8"/>
  <c r="L639" i="8" s="1"/>
  <c r="N115" i="8"/>
  <c r="N628" i="8" s="1"/>
  <c r="H76" i="8"/>
  <c r="H625" i="8" s="1"/>
  <c r="E527" i="8"/>
  <c r="E673" i="8" s="1"/>
  <c r="P419" i="8"/>
  <c r="P657" i="8" s="1"/>
  <c r="L419" i="8"/>
  <c r="L657" i="8" s="1"/>
  <c r="K682" i="8"/>
  <c r="F682" i="8"/>
  <c r="D682" i="8"/>
  <c r="E122" i="8"/>
  <c r="E629" i="8" s="1"/>
  <c r="E26" i="8"/>
  <c r="O682" i="8"/>
  <c r="C704" i="8" s="1"/>
  <c r="M682" i="8"/>
  <c r="I682" i="8"/>
  <c r="G682" i="8"/>
  <c r="J442" i="8"/>
  <c r="J662" i="8" s="1"/>
  <c r="L411" i="8"/>
  <c r="L655" i="8" s="1"/>
  <c r="H411" i="8"/>
  <c r="H655" i="8" s="1"/>
  <c r="H48" i="8"/>
  <c r="H621" i="8" s="1"/>
  <c r="N139" i="8"/>
  <c r="N632" i="8" s="1"/>
  <c r="E680" i="8"/>
  <c r="E597" i="8"/>
  <c r="E568" i="8"/>
  <c r="E679" i="8" s="1"/>
  <c r="C672" i="8"/>
  <c r="P518" i="8"/>
  <c r="P672" i="8" s="1"/>
  <c r="N518" i="8"/>
  <c r="N672" i="8" s="1"/>
  <c r="L518" i="8"/>
  <c r="L672" i="8" s="1"/>
  <c r="J518" i="8"/>
  <c r="J672" i="8" s="1"/>
  <c r="H518" i="8"/>
  <c r="H672" i="8" s="1"/>
  <c r="C664" i="8"/>
  <c r="P454" i="8"/>
  <c r="P664" i="8" s="1"/>
  <c r="N454" i="8"/>
  <c r="N664" i="8" s="1"/>
  <c r="L454" i="8"/>
  <c r="L664" i="8" s="1"/>
  <c r="J454" i="8"/>
  <c r="J664" i="8" s="1"/>
  <c r="H454" i="8"/>
  <c r="H664" i="8" s="1"/>
  <c r="C656" i="8"/>
  <c r="P414" i="8"/>
  <c r="P656" i="8" s="1"/>
  <c r="N414" i="8"/>
  <c r="N656" i="8" s="1"/>
  <c r="L414" i="8"/>
  <c r="L656" i="8" s="1"/>
  <c r="J414" i="8"/>
  <c r="J656" i="8" s="1"/>
  <c r="H414" i="8"/>
  <c r="H656" i="8" s="1"/>
  <c r="C651" i="8"/>
  <c r="C377" i="8"/>
  <c r="L377" i="8" s="1"/>
  <c r="E651" i="8"/>
  <c r="E115" i="8"/>
  <c r="E628" i="8" s="1"/>
  <c r="E618" i="8"/>
  <c r="N568" i="8"/>
  <c r="N679" i="8" s="1"/>
  <c r="J568" i="8"/>
  <c r="J679" i="8" s="1"/>
  <c r="E512" i="8"/>
  <c r="E671" i="8" s="1"/>
  <c r="N478" i="8"/>
  <c r="N669" i="8" s="1"/>
  <c r="J478" i="8"/>
  <c r="J669" i="8" s="1"/>
  <c r="E465" i="8"/>
  <c r="E666" i="8" s="1"/>
  <c r="E449" i="8"/>
  <c r="E663" i="8" s="1"/>
  <c r="N430" i="8"/>
  <c r="N659" i="8" s="1"/>
  <c r="J430" i="8"/>
  <c r="J659" i="8" s="1"/>
  <c r="C654" i="8"/>
  <c r="P404" i="8"/>
  <c r="P654" i="8" s="1"/>
  <c r="N404" i="8"/>
  <c r="N654" i="8" s="1"/>
  <c r="L404" i="8"/>
  <c r="L654" i="8" s="1"/>
  <c r="J404" i="8"/>
  <c r="J654" i="8" s="1"/>
  <c r="H404" i="8"/>
  <c r="H654" i="8" s="1"/>
  <c r="C479" i="8"/>
  <c r="L479" i="8" s="1"/>
  <c r="J377" i="8"/>
  <c r="E367" i="8"/>
  <c r="E652" i="8" s="1"/>
  <c r="N360" i="8"/>
  <c r="N651" i="8" s="1"/>
  <c r="J360" i="8"/>
  <c r="J651" i="8" s="1"/>
  <c r="C648" i="8"/>
  <c r="P313" i="8"/>
  <c r="P648" i="8" s="1"/>
  <c r="N313" i="8"/>
  <c r="N648" i="8" s="1"/>
  <c r="L313" i="8"/>
  <c r="L648" i="8" s="1"/>
  <c r="J313" i="8"/>
  <c r="J648" i="8" s="1"/>
  <c r="H313" i="8"/>
  <c r="H648" i="8" s="1"/>
  <c r="C335" i="8"/>
  <c r="P335" i="8" s="1"/>
  <c r="C147" i="8"/>
  <c r="L147" i="8" s="1"/>
  <c r="C627" i="8"/>
  <c r="E627" i="8"/>
  <c r="J54" i="8"/>
  <c r="J622" i="8" s="1"/>
  <c r="C680" i="8"/>
  <c r="C597" i="8"/>
  <c r="N597" i="8" s="1"/>
  <c r="P592" i="8"/>
  <c r="P680" i="8" s="1"/>
  <c r="N592" i="8"/>
  <c r="N680" i="8" s="1"/>
  <c r="L592" i="8"/>
  <c r="L680" i="8" s="1"/>
  <c r="J592" i="8"/>
  <c r="J680" i="8" s="1"/>
  <c r="H592" i="8"/>
  <c r="H680" i="8" s="1"/>
  <c r="E678" i="8"/>
  <c r="E569" i="8"/>
  <c r="E518" i="8"/>
  <c r="E672" i="8" s="1"/>
  <c r="N512" i="8"/>
  <c r="N671" i="8" s="1"/>
  <c r="J512" i="8"/>
  <c r="J671" i="8" s="1"/>
  <c r="C670" i="8"/>
  <c r="C531" i="8"/>
  <c r="N531" i="8" s="1"/>
  <c r="E506" i="8"/>
  <c r="N474" i="8"/>
  <c r="N668" i="8" s="1"/>
  <c r="J474" i="8"/>
  <c r="J668" i="8" s="1"/>
  <c r="E454" i="8"/>
  <c r="E664" i="8" s="1"/>
  <c r="N449" i="8"/>
  <c r="N663" i="8" s="1"/>
  <c r="J449" i="8"/>
  <c r="J663" i="8" s="1"/>
  <c r="E442" i="8"/>
  <c r="E662" i="8" s="1"/>
  <c r="L430" i="8"/>
  <c r="L659" i="8" s="1"/>
  <c r="H430" i="8"/>
  <c r="H659" i="8" s="1"/>
  <c r="N423" i="8"/>
  <c r="N658" i="8" s="1"/>
  <c r="P377" i="8"/>
  <c r="L360" i="8"/>
  <c r="L651" i="8" s="1"/>
  <c r="H360" i="8"/>
  <c r="H651" i="8" s="1"/>
  <c r="N335" i="8"/>
  <c r="E334" i="8"/>
  <c r="E650" i="8" s="1"/>
  <c r="E219" i="8"/>
  <c r="E641" i="8" s="1"/>
  <c r="E208" i="8"/>
  <c r="E136" i="8"/>
  <c r="E631" i="8" s="1"/>
  <c r="N127" i="8"/>
  <c r="N630" i="8" s="1"/>
  <c r="H127" i="8"/>
  <c r="H630" i="8" s="1"/>
  <c r="P109" i="8"/>
  <c r="P627" i="8" s="1"/>
  <c r="L109" i="8"/>
  <c r="L627" i="8" s="1"/>
  <c r="H109" i="8"/>
  <c r="H627" i="8" s="1"/>
  <c r="E65" i="8"/>
  <c r="E623" i="8" s="1"/>
  <c r="N54" i="8"/>
  <c r="N622" i="8" s="1"/>
  <c r="H54" i="8"/>
  <c r="H622" i="8" s="1"/>
  <c r="E54" i="8"/>
  <c r="E622" i="8" s="1"/>
  <c r="C569" i="8"/>
  <c r="N569" i="8" s="1"/>
  <c r="N506" i="8"/>
  <c r="N670" i="8" s="1"/>
  <c r="J506" i="8"/>
  <c r="J670" i="8" s="1"/>
  <c r="C666" i="8"/>
  <c r="P465" i="8"/>
  <c r="P666" i="8" s="1"/>
  <c r="N465" i="8"/>
  <c r="N666" i="8" s="1"/>
  <c r="L465" i="8"/>
  <c r="L666" i="8" s="1"/>
  <c r="J465" i="8"/>
  <c r="J666" i="8" s="1"/>
  <c r="H465" i="8"/>
  <c r="H666" i="8" s="1"/>
  <c r="L449" i="8"/>
  <c r="L663" i="8" s="1"/>
  <c r="H449" i="8"/>
  <c r="H663" i="8" s="1"/>
  <c r="N442" i="8"/>
  <c r="N662" i="8" s="1"/>
  <c r="C660" i="8"/>
  <c r="P433" i="8"/>
  <c r="P660" i="8" s="1"/>
  <c r="N433" i="8"/>
  <c r="N660" i="8" s="1"/>
  <c r="L433" i="8"/>
  <c r="L660" i="8" s="1"/>
  <c r="J433" i="8"/>
  <c r="J660" i="8" s="1"/>
  <c r="H433" i="8"/>
  <c r="H660" i="8" s="1"/>
  <c r="N419" i="8"/>
  <c r="N657" i="8" s="1"/>
  <c r="J419" i="8"/>
  <c r="J657" i="8" s="1"/>
  <c r="E411" i="8"/>
  <c r="E655" i="8" s="1"/>
  <c r="E654" i="8"/>
  <c r="E479" i="8"/>
  <c r="N377" i="8"/>
  <c r="P376" i="8"/>
  <c r="P653" i="8" s="1"/>
  <c r="L376" i="8"/>
  <c r="L653" i="8" s="1"/>
  <c r="C652" i="8"/>
  <c r="P367" i="8"/>
  <c r="P652" i="8" s="1"/>
  <c r="N367" i="8"/>
  <c r="N652" i="8" s="1"/>
  <c r="L367" i="8"/>
  <c r="L652" i="8" s="1"/>
  <c r="J367" i="8"/>
  <c r="J652" i="8" s="1"/>
  <c r="H367" i="8"/>
  <c r="H652" i="8" s="1"/>
  <c r="L335" i="8"/>
  <c r="N334" i="8"/>
  <c r="N650" i="8" s="1"/>
  <c r="E313" i="8"/>
  <c r="N208" i="8"/>
  <c r="N640" i="8" s="1"/>
  <c r="C237" i="8"/>
  <c r="L237" i="8" s="1"/>
  <c r="N72" i="8"/>
  <c r="N624" i="8" s="1"/>
  <c r="J127" i="8"/>
  <c r="J630" i="8" s="1"/>
  <c r="P76" i="8"/>
  <c r="P625" i="8" s="1"/>
  <c r="L65" i="8"/>
  <c r="L623" i="8" s="1"/>
  <c r="P48" i="8"/>
  <c r="P621" i="8" s="1"/>
  <c r="C80" i="8"/>
  <c r="J80" i="8" s="1"/>
  <c r="L531" i="8" l="1"/>
  <c r="H479" i="8"/>
  <c r="J479" i="8"/>
  <c r="H377" i="8"/>
  <c r="C703" i="8"/>
  <c r="J147" i="8"/>
  <c r="C682" i="8"/>
  <c r="N682" i="8" s="1"/>
  <c r="P147" i="8"/>
  <c r="H335" i="8"/>
  <c r="H80" i="8"/>
  <c r="H569" i="8"/>
  <c r="E147" i="8"/>
  <c r="J237" i="8"/>
  <c r="L80" i="8"/>
  <c r="N147" i="8"/>
  <c r="H237" i="8"/>
  <c r="J569" i="8"/>
  <c r="J335" i="8"/>
  <c r="P569" i="8"/>
  <c r="P531" i="8"/>
  <c r="E80" i="8"/>
  <c r="N479" i="8"/>
  <c r="N237" i="8"/>
  <c r="P479" i="8"/>
  <c r="N80" i="8"/>
  <c r="E670" i="8"/>
  <c r="E531" i="8"/>
  <c r="J531" i="8"/>
  <c r="J597" i="8"/>
  <c r="H531" i="8"/>
  <c r="L569" i="8"/>
  <c r="P80" i="8"/>
  <c r="H147" i="8"/>
  <c r="P237" i="8"/>
  <c r="E377" i="8"/>
  <c r="E648" i="8"/>
  <c r="E335" i="8"/>
  <c r="E640" i="8"/>
  <c r="E682" i="8" s="1"/>
  <c r="E237" i="8"/>
  <c r="H597" i="8"/>
  <c r="L597" i="8"/>
  <c r="P597" i="8"/>
  <c r="J682" i="8" l="1"/>
  <c r="D703" i="8"/>
  <c r="L682" i="8"/>
  <c r="D704" i="8"/>
  <c r="H682" i="8"/>
  <c r="P682" i="8"/>
  <c r="C53" i="14" l="1"/>
  <c r="E169" i="20"/>
  <c r="E153" i="20"/>
  <c r="E129" i="20"/>
  <c r="E96" i="20"/>
  <c r="E95" i="20"/>
  <c r="E94" i="20"/>
  <c r="E86" i="20"/>
  <c r="E80" i="20"/>
  <c r="E78" i="20"/>
  <c r="E76" i="20"/>
  <c r="E75" i="20"/>
  <c r="E74" i="20"/>
  <c r="E69" i="20"/>
  <c r="E61" i="20"/>
  <c r="E56" i="20"/>
  <c r="E52" i="20"/>
  <c r="E50" i="20"/>
  <c r="E49" i="20"/>
  <c r="E48" i="20"/>
  <c r="E41" i="20"/>
  <c r="E38" i="20"/>
  <c r="E37" i="20"/>
  <c r="E36" i="20"/>
  <c r="E34" i="20"/>
  <c r="E32" i="20"/>
  <c r="E24" i="20"/>
  <c r="E22" i="20"/>
  <c r="E21" i="20"/>
  <c r="E20" i="20"/>
  <c r="E17" i="20"/>
  <c r="E16" i="20"/>
  <c r="E14" i="20"/>
  <c r="S170" i="20" l="1"/>
  <c r="S102" i="20"/>
  <c r="S46" i="20"/>
  <c r="I14" i="21" l="1"/>
  <c r="J71" i="17"/>
  <c r="J15" i="17"/>
  <c r="O14" i="21" l="1"/>
  <c r="M14" i="21"/>
  <c r="K14" i="21"/>
  <c r="G14" i="21"/>
  <c r="F14" i="21"/>
  <c r="D14" i="21"/>
  <c r="C13" i="21"/>
  <c r="N13" i="21" s="1"/>
  <c r="C12" i="21"/>
  <c r="P12" i="21" s="1"/>
  <c r="C11" i="21"/>
  <c r="E71" i="17" l="1"/>
  <c r="E15" i="17"/>
  <c r="H15" i="17"/>
  <c r="H71" i="17"/>
  <c r="N71" i="17"/>
  <c r="N15" i="17"/>
  <c r="C25" i="21"/>
  <c r="C14" i="21"/>
  <c r="N14" i="21" s="1"/>
  <c r="G71" i="17"/>
  <c r="G15" i="17"/>
  <c r="L15" i="17"/>
  <c r="L71" i="17"/>
  <c r="P15" i="17"/>
  <c r="P71" i="17"/>
  <c r="C26" i="21"/>
  <c r="L14" i="21"/>
  <c r="E12" i="21"/>
  <c r="N12" i="21"/>
  <c r="J12" i="21"/>
  <c r="P14" i="21"/>
  <c r="H11" i="21"/>
  <c r="H13" i="21"/>
  <c r="L13" i="21"/>
  <c r="P13" i="21"/>
  <c r="L11" i="21"/>
  <c r="P11" i="21"/>
  <c r="E11" i="21"/>
  <c r="J11" i="21"/>
  <c r="N11" i="21"/>
  <c r="H12" i="21"/>
  <c r="L12" i="21"/>
  <c r="E13" i="21"/>
  <c r="J13" i="21"/>
  <c r="D26" i="21" l="1"/>
  <c r="D71" i="17"/>
  <c r="D15" i="17"/>
  <c r="K15" i="17" s="1"/>
  <c r="M15" i="17"/>
  <c r="D25" i="21"/>
  <c r="I15" i="17"/>
  <c r="J14" i="21"/>
  <c r="H14" i="21"/>
  <c r="E14" i="21"/>
  <c r="Q15" i="17" l="1"/>
  <c r="F15" i="17"/>
  <c r="F71" i="17"/>
  <c r="O15" i="17"/>
  <c r="O44" i="21"/>
  <c r="M44" i="21"/>
  <c r="K44" i="21"/>
  <c r="I44" i="21"/>
  <c r="D44" i="21"/>
  <c r="F44" i="21"/>
  <c r="G44" i="21"/>
  <c r="C38" i="21"/>
  <c r="C39" i="21"/>
  <c r="C40" i="21"/>
  <c r="C41" i="21"/>
  <c r="C42" i="21"/>
  <c r="C43" i="21"/>
  <c r="C37" i="21"/>
  <c r="H12" i="17" l="1"/>
  <c r="H70" i="17"/>
  <c r="E12" i="17"/>
  <c r="E70" i="17"/>
  <c r="G70" i="17"/>
  <c r="G12" i="17"/>
  <c r="J70" i="17"/>
  <c r="J12" i="17"/>
  <c r="P70" i="17"/>
  <c r="P12" i="17"/>
  <c r="C55" i="21"/>
  <c r="N70" i="17"/>
  <c r="N12" i="17"/>
  <c r="L70" i="17"/>
  <c r="L12" i="17"/>
  <c r="C54" i="21"/>
  <c r="C44" i="21"/>
  <c r="D12" i="17" l="1"/>
  <c r="D70" i="17"/>
  <c r="Q70" i="17" s="1"/>
  <c r="D55" i="21"/>
  <c r="D54" i="21"/>
  <c r="M70" i="17"/>
  <c r="P41" i="21"/>
  <c r="K70" i="17" l="1"/>
  <c r="I70" i="17"/>
  <c r="O70" i="17"/>
  <c r="E41" i="21"/>
  <c r="J41" i="21"/>
  <c r="N41" i="21"/>
  <c r="H41" i="21"/>
  <c r="L41" i="21"/>
  <c r="O175" i="20"/>
  <c r="M175" i="20"/>
  <c r="K175" i="20"/>
  <c r="I175" i="20"/>
  <c r="G175" i="20"/>
  <c r="F175" i="20"/>
  <c r="D175" i="20"/>
  <c r="C174" i="20"/>
  <c r="P174" i="20" s="1"/>
  <c r="C173" i="20"/>
  <c r="N173" i="20" s="1"/>
  <c r="O170" i="20"/>
  <c r="P69" i="17" s="1"/>
  <c r="M170" i="20"/>
  <c r="N69" i="17" s="1"/>
  <c r="K170" i="20"/>
  <c r="L69" i="17" s="1"/>
  <c r="I170" i="20"/>
  <c r="J69" i="17" s="1"/>
  <c r="G170" i="20"/>
  <c r="H69" i="17" s="1"/>
  <c r="F170" i="20"/>
  <c r="G69" i="17" s="1"/>
  <c r="D170" i="20"/>
  <c r="E69" i="17" s="1"/>
  <c r="C169" i="20"/>
  <c r="P169" i="20" s="1"/>
  <c r="C168" i="20"/>
  <c r="C167" i="20"/>
  <c r="C166" i="20"/>
  <c r="C165" i="20"/>
  <c r="C164" i="20"/>
  <c r="C163" i="20"/>
  <c r="E163" i="20" s="1"/>
  <c r="C162" i="20"/>
  <c r="C161" i="20"/>
  <c r="C160" i="20"/>
  <c r="C159" i="20"/>
  <c r="C158" i="20"/>
  <c r="E158" i="20" s="1"/>
  <c r="C157" i="20"/>
  <c r="C156" i="20"/>
  <c r="E156" i="20" s="1"/>
  <c r="C155" i="20"/>
  <c r="E155" i="20" s="1"/>
  <c r="C154" i="20"/>
  <c r="E154" i="20" s="1"/>
  <c r="C153" i="20"/>
  <c r="P153" i="20" s="1"/>
  <c r="C152" i="20"/>
  <c r="C151" i="20"/>
  <c r="C150" i="20"/>
  <c r="C149" i="20"/>
  <c r="C148" i="20"/>
  <c r="C147" i="20"/>
  <c r="C146" i="20"/>
  <c r="E146" i="20" s="1"/>
  <c r="C145" i="20"/>
  <c r="C144" i="20"/>
  <c r="C143" i="20"/>
  <c r="C142" i="20"/>
  <c r="C141" i="20"/>
  <c r="C140" i="20"/>
  <c r="C139" i="20"/>
  <c r="C138" i="20"/>
  <c r="E138" i="20" s="1"/>
  <c r="C137" i="20"/>
  <c r="C136" i="20"/>
  <c r="C135" i="20"/>
  <c r="C134" i="20"/>
  <c r="C133" i="20"/>
  <c r="C132" i="20"/>
  <c r="C131" i="20"/>
  <c r="C130" i="20"/>
  <c r="E130" i="20" s="1"/>
  <c r="C129" i="20"/>
  <c r="N129" i="20" s="1"/>
  <c r="C128" i="20"/>
  <c r="C127" i="20"/>
  <c r="C126" i="20"/>
  <c r="C125" i="20"/>
  <c r="C124" i="20"/>
  <c r="C123" i="20"/>
  <c r="C122" i="20"/>
  <c r="E122" i="20" s="1"/>
  <c r="C121" i="20"/>
  <c r="C120" i="20"/>
  <c r="C119" i="20"/>
  <c r="C118" i="20"/>
  <c r="C117" i="20"/>
  <c r="C116" i="20"/>
  <c r="C115" i="20"/>
  <c r="C114" i="20"/>
  <c r="E114" i="20" s="1"/>
  <c r="C113" i="20"/>
  <c r="C112" i="20"/>
  <c r="C111" i="20"/>
  <c r="C110" i="20"/>
  <c r="C109" i="20"/>
  <c r="C108" i="20"/>
  <c r="C107" i="20"/>
  <c r="C106" i="20"/>
  <c r="E106" i="20" s="1"/>
  <c r="C105" i="20"/>
  <c r="E105" i="20" s="1"/>
  <c r="C104" i="20"/>
  <c r="O102" i="20"/>
  <c r="P68" i="17" s="1"/>
  <c r="M102" i="20"/>
  <c r="N68" i="17" s="1"/>
  <c r="K102" i="20"/>
  <c r="L68" i="17" s="1"/>
  <c r="I102" i="20"/>
  <c r="J68" i="17" s="1"/>
  <c r="G102" i="20"/>
  <c r="H68" i="17" s="1"/>
  <c r="F102" i="20"/>
  <c r="G68" i="17" s="1"/>
  <c r="D102" i="20"/>
  <c r="E68" i="17" s="1"/>
  <c r="C101" i="20"/>
  <c r="C100" i="20"/>
  <c r="C99" i="20"/>
  <c r="C98" i="20"/>
  <c r="C97" i="20"/>
  <c r="C96" i="20"/>
  <c r="N96" i="20" s="1"/>
  <c r="C95" i="20"/>
  <c r="J95" i="20" s="1"/>
  <c r="C94" i="20"/>
  <c r="N94" i="20" s="1"/>
  <c r="C93" i="20"/>
  <c r="C92" i="20"/>
  <c r="E92" i="20" s="1"/>
  <c r="C91" i="20"/>
  <c r="C90" i="20"/>
  <c r="C89" i="20"/>
  <c r="C88" i="20"/>
  <c r="C87" i="20"/>
  <c r="C86" i="20"/>
  <c r="P86" i="20" s="1"/>
  <c r="C85" i="20"/>
  <c r="C84" i="20"/>
  <c r="E84" i="20" s="1"/>
  <c r="C83" i="20"/>
  <c r="C82" i="20"/>
  <c r="C81" i="20"/>
  <c r="C80" i="20"/>
  <c r="J80" i="20" s="1"/>
  <c r="C79" i="20"/>
  <c r="C78" i="20"/>
  <c r="P78" i="20" s="1"/>
  <c r="C77" i="20"/>
  <c r="C76" i="20"/>
  <c r="C75" i="20"/>
  <c r="N75" i="20" s="1"/>
  <c r="C74" i="20"/>
  <c r="P74" i="20" s="1"/>
  <c r="C73" i="20"/>
  <c r="C72" i="20"/>
  <c r="C71" i="20"/>
  <c r="C70" i="20"/>
  <c r="C69" i="20"/>
  <c r="N69" i="20" s="1"/>
  <c r="C68" i="20"/>
  <c r="E68" i="20" s="1"/>
  <c r="C67" i="20"/>
  <c r="C66" i="20"/>
  <c r="C65" i="20"/>
  <c r="C64" i="20"/>
  <c r="C63" i="20"/>
  <c r="C62" i="20"/>
  <c r="C61" i="20"/>
  <c r="N61" i="20" s="1"/>
  <c r="C60" i="20"/>
  <c r="E60" i="20" s="1"/>
  <c r="C59" i="20"/>
  <c r="C58" i="20"/>
  <c r="C57" i="20"/>
  <c r="C56" i="20"/>
  <c r="C55" i="20"/>
  <c r="C54" i="20"/>
  <c r="C53" i="20"/>
  <c r="C52" i="20"/>
  <c r="P52" i="20" s="1"/>
  <c r="C51" i="20"/>
  <c r="E51" i="20" s="1"/>
  <c r="C50" i="20"/>
  <c r="P50" i="20" s="1"/>
  <c r="C49" i="20"/>
  <c r="P49" i="20" s="1"/>
  <c r="C48" i="20"/>
  <c r="J48" i="20" s="1"/>
  <c r="O46" i="20"/>
  <c r="P67" i="17" s="1"/>
  <c r="M46" i="20"/>
  <c r="N67" i="17" s="1"/>
  <c r="K46" i="20"/>
  <c r="L67" i="17" s="1"/>
  <c r="I46" i="20"/>
  <c r="J67" i="17" s="1"/>
  <c r="G46" i="20"/>
  <c r="H67" i="17" s="1"/>
  <c r="F46" i="20"/>
  <c r="G67" i="17" s="1"/>
  <c r="D46" i="20"/>
  <c r="C45" i="20"/>
  <c r="C44" i="20"/>
  <c r="C43" i="20"/>
  <c r="C42" i="20"/>
  <c r="C41" i="20"/>
  <c r="P41" i="20" s="1"/>
  <c r="C40" i="20"/>
  <c r="C39" i="20"/>
  <c r="C38" i="20"/>
  <c r="P38" i="20" s="1"/>
  <c r="C37" i="20"/>
  <c r="N37" i="20" s="1"/>
  <c r="C36" i="20"/>
  <c r="P36" i="20" s="1"/>
  <c r="C35" i="20"/>
  <c r="C34" i="20"/>
  <c r="P34" i="20" s="1"/>
  <c r="C33" i="20"/>
  <c r="C32" i="20"/>
  <c r="P32" i="20" s="1"/>
  <c r="C31" i="20"/>
  <c r="C30" i="20"/>
  <c r="C29" i="20"/>
  <c r="C28" i="20"/>
  <c r="C27" i="20"/>
  <c r="C26" i="20"/>
  <c r="C25" i="20"/>
  <c r="C24" i="20"/>
  <c r="P24" i="20" s="1"/>
  <c r="C23" i="20"/>
  <c r="C22" i="20"/>
  <c r="P22" i="20" s="1"/>
  <c r="C21" i="20"/>
  <c r="N21" i="20" s="1"/>
  <c r="C20" i="20"/>
  <c r="P20" i="20" s="1"/>
  <c r="C19" i="20"/>
  <c r="E19" i="20" s="1"/>
  <c r="C18" i="20"/>
  <c r="C17" i="20"/>
  <c r="N17" i="20" s="1"/>
  <c r="C16" i="20"/>
  <c r="P16" i="20" s="1"/>
  <c r="C15" i="20"/>
  <c r="C14" i="20"/>
  <c r="P14" i="20" s="1"/>
  <c r="C13" i="20"/>
  <c r="C12" i="20"/>
  <c r="N168" i="20" l="1"/>
  <c r="E168" i="20"/>
  <c r="J167" i="20"/>
  <c r="E167" i="20"/>
  <c r="N166" i="20"/>
  <c r="E166" i="20"/>
  <c r="P165" i="20"/>
  <c r="E165" i="20"/>
  <c r="N164" i="20"/>
  <c r="E164" i="20"/>
  <c r="N162" i="20"/>
  <c r="E162" i="20"/>
  <c r="P161" i="20"/>
  <c r="E161" i="20"/>
  <c r="N160" i="20"/>
  <c r="E160" i="20"/>
  <c r="J159" i="20"/>
  <c r="E159" i="20"/>
  <c r="P157" i="20"/>
  <c r="E157" i="20"/>
  <c r="L152" i="20"/>
  <c r="E152" i="20"/>
  <c r="N151" i="20"/>
  <c r="E151" i="20"/>
  <c r="J150" i="20"/>
  <c r="E150" i="20"/>
  <c r="N149" i="20"/>
  <c r="E149" i="20"/>
  <c r="P148" i="20"/>
  <c r="E148" i="20"/>
  <c r="N147" i="20"/>
  <c r="E147" i="20"/>
  <c r="N145" i="20"/>
  <c r="E145" i="20"/>
  <c r="P144" i="20"/>
  <c r="E144" i="20"/>
  <c r="N143" i="20"/>
  <c r="E143" i="20"/>
  <c r="J142" i="20"/>
  <c r="E142" i="20"/>
  <c r="N141" i="20"/>
  <c r="E141" i="20"/>
  <c r="P140" i="20"/>
  <c r="E140" i="20"/>
  <c r="N139" i="20"/>
  <c r="E139" i="20"/>
  <c r="N137" i="20"/>
  <c r="E137" i="20"/>
  <c r="P136" i="20"/>
  <c r="E136" i="20"/>
  <c r="N135" i="20"/>
  <c r="E135" i="20"/>
  <c r="J134" i="20"/>
  <c r="E134" i="20"/>
  <c r="N133" i="20"/>
  <c r="E133" i="20"/>
  <c r="P132" i="20"/>
  <c r="E132" i="20"/>
  <c r="N131" i="20"/>
  <c r="E131" i="20"/>
  <c r="P128" i="20"/>
  <c r="E128" i="20"/>
  <c r="N127" i="20"/>
  <c r="E127" i="20"/>
  <c r="J126" i="20"/>
  <c r="E126" i="20"/>
  <c r="N125" i="20"/>
  <c r="E125" i="20"/>
  <c r="P124" i="20"/>
  <c r="E124" i="20"/>
  <c r="N123" i="20"/>
  <c r="E123" i="20"/>
  <c r="N121" i="20"/>
  <c r="E121" i="20"/>
  <c r="P120" i="20"/>
  <c r="E120" i="20"/>
  <c r="J118" i="20"/>
  <c r="E118" i="20"/>
  <c r="N119" i="20"/>
  <c r="E119" i="20"/>
  <c r="N117" i="20"/>
  <c r="E117" i="20"/>
  <c r="P116" i="20"/>
  <c r="E116" i="20"/>
  <c r="N115" i="20"/>
  <c r="E115" i="20"/>
  <c r="N113" i="20"/>
  <c r="E113" i="20"/>
  <c r="P112" i="20"/>
  <c r="E112" i="20"/>
  <c r="N111" i="20"/>
  <c r="E111" i="20"/>
  <c r="J110" i="20"/>
  <c r="E110" i="20"/>
  <c r="N109" i="20"/>
  <c r="E109" i="20"/>
  <c r="P108" i="20"/>
  <c r="E108" i="20"/>
  <c r="P107" i="20"/>
  <c r="E107" i="20"/>
  <c r="J104" i="20"/>
  <c r="E104" i="20"/>
  <c r="P101" i="20"/>
  <c r="E101" i="20"/>
  <c r="P100" i="20"/>
  <c r="E100" i="20"/>
  <c r="H99" i="20"/>
  <c r="E99" i="20"/>
  <c r="N98" i="20"/>
  <c r="E98" i="20"/>
  <c r="P97" i="20"/>
  <c r="E97" i="20"/>
  <c r="N93" i="20"/>
  <c r="E93" i="20"/>
  <c r="N91" i="20"/>
  <c r="E91" i="20"/>
  <c r="P90" i="20"/>
  <c r="E90" i="20"/>
  <c r="N89" i="20"/>
  <c r="E89" i="20"/>
  <c r="J88" i="20"/>
  <c r="E88" i="20"/>
  <c r="N87" i="20"/>
  <c r="E87" i="20"/>
  <c r="N85" i="20"/>
  <c r="E85" i="20"/>
  <c r="N83" i="20"/>
  <c r="E83" i="20"/>
  <c r="P82" i="20"/>
  <c r="E82" i="20"/>
  <c r="N81" i="20"/>
  <c r="E81" i="20"/>
  <c r="N79" i="20"/>
  <c r="E79" i="20"/>
  <c r="N77" i="20"/>
  <c r="E77" i="20"/>
  <c r="N73" i="20"/>
  <c r="E73" i="20"/>
  <c r="J72" i="20"/>
  <c r="E72" i="20"/>
  <c r="N71" i="20"/>
  <c r="E71" i="20"/>
  <c r="P70" i="20"/>
  <c r="E70" i="20"/>
  <c r="N67" i="20"/>
  <c r="E67" i="20"/>
  <c r="P66" i="20"/>
  <c r="E66" i="20"/>
  <c r="N65" i="20"/>
  <c r="E65" i="20"/>
  <c r="J64" i="20"/>
  <c r="E64" i="20"/>
  <c r="N63" i="20"/>
  <c r="E63" i="20"/>
  <c r="P62" i="20"/>
  <c r="E62" i="20"/>
  <c r="N59" i="20"/>
  <c r="E59" i="20"/>
  <c r="P58" i="20"/>
  <c r="E58" i="20"/>
  <c r="N57" i="20"/>
  <c r="E57" i="20"/>
  <c r="N55" i="20"/>
  <c r="E55" i="20"/>
  <c r="P54" i="20"/>
  <c r="E54" i="20"/>
  <c r="N53" i="20"/>
  <c r="E53" i="20"/>
  <c r="P45" i="20"/>
  <c r="E45" i="20"/>
  <c r="P44" i="20"/>
  <c r="E44" i="20"/>
  <c r="H43" i="20"/>
  <c r="E43" i="20"/>
  <c r="P42" i="20"/>
  <c r="E42" i="20"/>
  <c r="P40" i="20"/>
  <c r="E40" i="20"/>
  <c r="N39" i="20"/>
  <c r="E39" i="20"/>
  <c r="N35" i="20"/>
  <c r="E35" i="20"/>
  <c r="N33" i="20"/>
  <c r="E33" i="20"/>
  <c r="N31" i="20"/>
  <c r="E31" i="20"/>
  <c r="P30" i="20"/>
  <c r="E30" i="20"/>
  <c r="N29" i="20"/>
  <c r="E29" i="20"/>
  <c r="P28" i="20"/>
  <c r="E28" i="20"/>
  <c r="N27" i="20"/>
  <c r="E27" i="20"/>
  <c r="P26" i="20"/>
  <c r="E26" i="20"/>
  <c r="N25" i="20"/>
  <c r="E25" i="20"/>
  <c r="N23" i="20"/>
  <c r="E23" i="20"/>
  <c r="P18" i="20"/>
  <c r="E18" i="20"/>
  <c r="N15" i="20"/>
  <c r="E15" i="20"/>
  <c r="N13" i="20"/>
  <c r="E13" i="20"/>
  <c r="J12" i="20"/>
  <c r="E12" i="20"/>
  <c r="N174" i="20"/>
  <c r="G42" i="17"/>
  <c r="G13" i="17"/>
  <c r="J42" i="17"/>
  <c r="J13" i="17"/>
  <c r="N42" i="17"/>
  <c r="N13" i="17"/>
  <c r="E174" i="20"/>
  <c r="E42" i="17"/>
  <c r="E13" i="17"/>
  <c r="H42" i="17"/>
  <c r="H13" i="17"/>
  <c r="L42" i="17"/>
  <c r="L13" i="17"/>
  <c r="P42" i="17"/>
  <c r="P13" i="17"/>
  <c r="N124" i="20"/>
  <c r="N128" i="20"/>
  <c r="N116" i="20"/>
  <c r="N70" i="20"/>
  <c r="N153" i="20"/>
  <c r="H101" i="20"/>
  <c r="N165" i="20"/>
  <c r="N66" i="20"/>
  <c r="N120" i="20"/>
  <c r="N157" i="20"/>
  <c r="N144" i="20"/>
  <c r="N136" i="20"/>
  <c r="N40" i="20"/>
  <c r="N19" i="20"/>
  <c r="C46" i="20"/>
  <c r="D67" i="17" s="1"/>
  <c r="D171" i="20"/>
  <c r="E11" i="17" s="1"/>
  <c r="E67" i="17"/>
  <c r="N112" i="20"/>
  <c r="N90" i="20"/>
  <c r="P105" i="20"/>
  <c r="H105" i="20"/>
  <c r="N161" i="20"/>
  <c r="N148" i="20"/>
  <c r="N132" i="20"/>
  <c r="H41" i="20"/>
  <c r="N169" i="20"/>
  <c r="N140" i="20"/>
  <c r="N108" i="20"/>
  <c r="N104" i="20"/>
  <c r="G171" i="20"/>
  <c r="H11" i="17" s="1"/>
  <c r="K171" i="20"/>
  <c r="N20" i="20"/>
  <c r="N82" i="20"/>
  <c r="H45" i="20"/>
  <c r="N44" i="20"/>
  <c r="N97" i="20"/>
  <c r="N62" i="20"/>
  <c r="N36" i="20"/>
  <c r="N24" i="20"/>
  <c r="N12" i="20"/>
  <c r="N54" i="20"/>
  <c r="N32" i="20"/>
  <c r="N100" i="20"/>
  <c r="N16" i="20"/>
  <c r="N28" i="20"/>
  <c r="O171" i="20"/>
  <c r="N86" i="20"/>
  <c r="N78" i="20"/>
  <c r="N74" i="20"/>
  <c r="N58" i="20"/>
  <c r="N50" i="20"/>
  <c r="H49" i="20"/>
  <c r="N48" i="20"/>
  <c r="J14" i="20"/>
  <c r="J18" i="20"/>
  <c r="J22" i="20"/>
  <c r="J26" i="20"/>
  <c r="J30" i="20"/>
  <c r="J34" i="20"/>
  <c r="J38" i="20"/>
  <c r="J42" i="20"/>
  <c r="P43" i="20"/>
  <c r="J52" i="20"/>
  <c r="P56" i="20"/>
  <c r="N56" i="20"/>
  <c r="J56" i="20"/>
  <c r="P60" i="20"/>
  <c r="N60" i="20"/>
  <c r="P68" i="20"/>
  <c r="N68" i="20"/>
  <c r="P76" i="20"/>
  <c r="N76" i="20"/>
  <c r="P84" i="20"/>
  <c r="N84" i="20"/>
  <c r="P92" i="20"/>
  <c r="N92" i="20"/>
  <c r="P106" i="20"/>
  <c r="N106" i="20"/>
  <c r="P114" i="20"/>
  <c r="N114" i="20"/>
  <c r="P122" i="20"/>
  <c r="N122" i="20"/>
  <c r="P130" i="20"/>
  <c r="N130" i="20"/>
  <c r="P138" i="20"/>
  <c r="N138" i="20"/>
  <c r="P146" i="20"/>
  <c r="N146" i="20"/>
  <c r="P155" i="20"/>
  <c r="N155" i="20"/>
  <c r="P163" i="20"/>
  <c r="N163" i="20"/>
  <c r="N14" i="20"/>
  <c r="J16" i="20"/>
  <c r="N18" i="20"/>
  <c r="J20" i="20"/>
  <c r="N22" i="20"/>
  <c r="J24" i="20"/>
  <c r="N26" i="20"/>
  <c r="J28" i="20"/>
  <c r="N30" i="20"/>
  <c r="J32" i="20"/>
  <c r="N34" i="20"/>
  <c r="J36" i="20"/>
  <c r="N38" i="20"/>
  <c r="J40" i="20"/>
  <c r="N42" i="20"/>
  <c r="J44" i="20"/>
  <c r="F171" i="20"/>
  <c r="I171" i="20"/>
  <c r="J11" i="17" s="1"/>
  <c r="M171" i="20"/>
  <c r="J50" i="20"/>
  <c r="N52" i="20"/>
  <c r="J54" i="20"/>
  <c r="J60" i="20"/>
  <c r="P64" i="20"/>
  <c r="N64" i="20"/>
  <c r="J68" i="20"/>
  <c r="P72" i="20"/>
  <c r="N72" i="20"/>
  <c r="J76" i="20"/>
  <c r="P80" i="20"/>
  <c r="N80" i="20"/>
  <c r="J84" i="20"/>
  <c r="P88" i="20"/>
  <c r="N88" i="20"/>
  <c r="J92" i="20"/>
  <c r="P95" i="20"/>
  <c r="N95" i="20"/>
  <c r="P99" i="20"/>
  <c r="J106" i="20"/>
  <c r="P110" i="20"/>
  <c r="N110" i="20"/>
  <c r="J114" i="20"/>
  <c r="P118" i="20"/>
  <c r="N118" i="20"/>
  <c r="J122" i="20"/>
  <c r="P126" i="20"/>
  <c r="N126" i="20"/>
  <c r="J130" i="20"/>
  <c r="P134" i="20"/>
  <c r="N134" i="20"/>
  <c r="J138" i="20"/>
  <c r="P142" i="20"/>
  <c r="N142" i="20"/>
  <c r="J146" i="20"/>
  <c r="P150" i="20"/>
  <c r="N150" i="20"/>
  <c r="J155" i="20"/>
  <c r="P159" i="20"/>
  <c r="N159" i="20"/>
  <c r="J163" i="20"/>
  <c r="P167" i="20"/>
  <c r="N167" i="20"/>
  <c r="J58" i="20"/>
  <c r="J62" i="20"/>
  <c r="J66" i="20"/>
  <c r="J70" i="20"/>
  <c r="J74" i="20"/>
  <c r="J78" i="20"/>
  <c r="J82" i="20"/>
  <c r="J86" i="20"/>
  <c r="J90" i="20"/>
  <c r="J97" i="20"/>
  <c r="J100" i="20"/>
  <c r="J108" i="20"/>
  <c r="J112" i="20"/>
  <c r="J116" i="20"/>
  <c r="J120" i="20"/>
  <c r="J124" i="20"/>
  <c r="J128" i="20"/>
  <c r="J132" i="20"/>
  <c r="J136" i="20"/>
  <c r="J140" i="20"/>
  <c r="J144" i="20"/>
  <c r="J148" i="20"/>
  <c r="J153" i="20"/>
  <c r="J157" i="20"/>
  <c r="J161" i="20"/>
  <c r="J165" i="20"/>
  <c r="J169" i="20"/>
  <c r="J174" i="20"/>
  <c r="L15" i="20"/>
  <c r="P15" i="20"/>
  <c r="H17" i="20"/>
  <c r="P17" i="20"/>
  <c r="L19" i="20"/>
  <c r="L21" i="20"/>
  <c r="P21" i="20"/>
  <c r="H23" i="20"/>
  <c r="L23" i="20"/>
  <c r="P23" i="20"/>
  <c r="H25" i="20"/>
  <c r="L25" i="20"/>
  <c r="P25" i="20"/>
  <c r="H27" i="20"/>
  <c r="L27" i="20"/>
  <c r="P27" i="20"/>
  <c r="H29" i="20"/>
  <c r="L29" i="20"/>
  <c r="P29" i="20"/>
  <c r="H31" i="20"/>
  <c r="L31" i="20"/>
  <c r="P31" i="20"/>
  <c r="H33" i="20"/>
  <c r="L33" i="20"/>
  <c r="P33" i="20"/>
  <c r="H35" i="20"/>
  <c r="L35" i="20"/>
  <c r="P35" i="20"/>
  <c r="H37" i="20"/>
  <c r="L37" i="20"/>
  <c r="P37" i="20"/>
  <c r="H39" i="20"/>
  <c r="L39" i="20"/>
  <c r="P39" i="20"/>
  <c r="H13" i="20"/>
  <c r="L13" i="20"/>
  <c r="P13" i="20"/>
  <c r="H15" i="20"/>
  <c r="L17" i="20"/>
  <c r="H19" i="20"/>
  <c r="P19" i="20"/>
  <c r="H21" i="20"/>
  <c r="H12" i="20"/>
  <c r="L12" i="20"/>
  <c r="P12" i="20"/>
  <c r="J13" i="20"/>
  <c r="H14" i="20"/>
  <c r="L14" i="20"/>
  <c r="J15" i="20"/>
  <c r="H16" i="20"/>
  <c r="L16" i="20"/>
  <c r="J17" i="20"/>
  <c r="H18" i="20"/>
  <c r="L18" i="20"/>
  <c r="J19" i="20"/>
  <c r="H20" i="20"/>
  <c r="L20" i="20"/>
  <c r="J21" i="20"/>
  <c r="H22" i="20"/>
  <c r="L22" i="20"/>
  <c r="J23" i="20"/>
  <c r="H24" i="20"/>
  <c r="L24" i="20"/>
  <c r="J25" i="20"/>
  <c r="H26" i="20"/>
  <c r="L26" i="20"/>
  <c r="J27" i="20"/>
  <c r="H28" i="20"/>
  <c r="L28" i="20"/>
  <c r="J29" i="20"/>
  <c r="H30" i="20"/>
  <c r="L30" i="20"/>
  <c r="J31" i="20"/>
  <c r="H32" i="20"/>
  <c r="L32" i="20"/>
  <c r="J33" i="20"/>
  <c r="H34" i="20"/>
  <c r="L34" i="20"/>
  <c r="J35" i="20"/>
  <c r="H36" i="20"/>
  <c r="L36" i="20"/>
  <c r="J37" i="20"/>
  <c r="H38" i="20"/>
  <c r="L38" i="20"/>
  <c r="J39" i="20"/>
  <c r="H40" i="20"/>
  <c r="L40" i="20"/>
  <c r="N41" i="20"/>
  <c r="J41" i="20"/>
  <c r="L41" i="20"/>
  <c r="N43" i="20"/>
  <c r="J43" i="20"/>
  <c r="L43" i="20"/>
  <c r="N45" i="20"/>
  <c r="J45" i="20"/>
  <c r="L45" i="20"/>
  <c r="N49" i="20"/>
  <c r="J49" i="20"/>
  <c r="L49" i="20"/>
  <c r="N51" i="20"/>
  <c r="J51" i="20"/>
  <c r="P51" i="20"/>
  <c r="L51" i="20"/>
  <c r="H51" i="20"/>
  <c r="H53" i="20"/>
  <c r="L53" i="20"/>
  <c r="P53" i="20"/>
  <c r="H55" i="20"/>
  <c r="L55" i="20"/>
  <c r="P55" i="20"/>
  <c r="H57" i="20"/>
  <c r="L57" i="20"/>
  <c r="P57" i="20"/>
  <c r="H59" i="20"/>
  <c r="L59" i="20"/>
  <c r="P59" i="20"/>
  <c r="H61" i="20"/>
  <c r="L61" i="20"/>
  <c r="P61" i="20"/>
  <c r="H63" i="20"/>
  <c r="L63" i="20"/>
  <c r="P63" i="20"/>
  <c r="H65" i="20"/>
  <c r="L65" i="20"/>
  <c r="P65" i="20"/>
  <c r="H67" i="20"/>
  <c r="L67" i="20"/>
  <c r="P67" i="20"/>
  <c r="H69" i="20"/>
  <c r="L69" i="20"/>
  <c r="P69" i="20"/>
  <c r="H71" i="20"/>
  <c r="L71" i="20"/>
  <c r="P71" i="20"/>
  <c r="H73" i="20"/>
  <c r="L73" i="20"/>
  <c r="P73" i="20"/>
  <c r="H75" i="20"/>
  <c r="L75" i="20"/>
  <c r="P75" i="20"/>
  <c r="H77" i="20"/>
  <c r="L77" i="20"/>
  <c r="P77" i="20"/>
  <c r="H79" i="20"/>
  <c r="L79" i="20"/>
  <c r="P79" i="20"/>
  <c r="H81" i="20"/>
  <c r="L81" i="20"/>
  <c r="P81" i="20"/>
  <c r="H83" i="20"/>
  <c r="L83" i="20"/>
  <c r="P83" i="20"/>
  <c r="H85" i="20"/>
  <c r="L85" i="20"/>
  <c r="P85" i="20"/>
  <c r="H87" i="20"/>
  <c r="L87" i="20"/>
  <c r="P87" i="20"/>
  <c r="H89" i="20"/>
  <c r="L89" i="20"/>
  <c r="P89" i="20"/>
  <c r="H91" i="20"/>
  <c r="L91" i="20"/>
  <c r="P91" i="20"/>
  <c r="H93" i="20"/>
  <c r="L93" i="20"/>
  <c r="P93" i="20"/>
  <c r="H94" i="20"/>
  <c r="L94" i="20"/>
  <c r="P94" i="20"/>
  <c r="H96" i="20"/>
  <c r="L96" i="20"/>
  <c r="P96" i="20"/>
  <c r="H98" i="20"/>
  <c r="L98" i="20"/>
  <c r="P98" i="20"/>
  <c r="H107" i="20"/>
  <c r="H42" i="20"/>
  <c r="L42" i="20"/>
  <c r="H44" i="20"/>
  <c r="L44" i="20"/>
  <c r="I176" i="20"/>
  <c r="C102" i="20"/>
  <c r="D68" i="17" s="1"/>
  <c r="H48" i="20"/>
  <c r="L48" i="20"/>
  <c r="P48" i="20"/>
  <c r="H50" i="20"/>
  <c r="L50" i="20"/>
  <c r="H52" i="20"/>
  <c r="L52" i="20"/>
  <c r="J53" i="20"/>
  <c r="H54" i="20"/>
  <c r="L54" i="20"/>
  <c r="J55" i="20"/>
  <c r="H56" i="20"/>
  <c r="L56" i="20"/>
  <c r="J57" i="20"/>
  <c r="H58" i="20"/>
  <c r="L58" i="20"/>
  <c r="J59" i="20"/>
  <c r="H60" i="20"/>
  <c r="L60" i="20"/>
  <c r="J61" i="20"/>
  <c r="H62" i="20"/>
  <c r="L62" i="20"/>
  <c r="J63" i="20"/>
  <c r="H64" i="20"/>
  <c r="L64" i="20"/>
  <c r="J65" i="20"/>
  <c r="H66" i="20"/>
  <c r="L66" i="20"/>
  <c r="J67" i="20"/>
  <c r="H68" i="20"/>
  <c r="L68" i="20"/>
  <c r="J69" i="20"/>
  <c r="H70" i="20"/>
  <c r="L70" i="20"/>
  <c r="J71" i="20"/>
  <c r="H72" i="20"/>
  <c r="L72" i="20"/>
  <c r="J73" i="20"/>
  <c r="H74" i="20"/>
  <c r="L74" i="20"/>
  <c r="J75" i="20"/>
  <c r="H76" i="20"/>
  <c r="L76" i="20"/>
  <c r="J77" i="20"/>
  <c r="H78" i="20"/>
  <c r="L78" i="20"/>
  <c r="J79" i="20"/>
  <c r="H80" i="20"/>
  <c r="L80" i="20"/>
  <c r="J81" i="20"/>
  <c r="H82" i="20"/>
  <c r="L82" i="20"/>
  <c r="J83" i="20"/>
  <c r="H84" i="20"/>
  <c r="L84" i="20"/>
  <c r="J85" i="20"/>
  <c r="H86" i="20"/>
  <c r="L86" i="20"/>
  <c r="J87" i="20"/>
  <c r="H88" i="20"/>
  <c r="L88" i="20"/>
  <c r="J89" i="20"/>
  <c r="H90" i="20"/>
  <c r="L90" i="20"/>
  <c r="J91" i="20"/>
  <c r="H92" i="20"/>
  <c r="L92" i="20"/>
  <c r="J93" i="20"/>
  <c r="J94" i="20"/>
  <c r="H95" i="20"/>
  <c r="L95" i="20"/>
  <c r="J96" i="20"/>
  <c r="H97" i="20"/>
  <c r="L97" i="20"/>
  <c r="J98" i="20"/>
  <c r="N99" i="20"/>
  <c r="J99" i="20"/>
  <c r="L99" i="20"/>
  <c r="N101" i="20"/>
  <c r="J101" i="20"/>
  <c r="L101" i="20"/>
  <c r="N105" i="20"/>
  <c r="J105" i="20"/>
  <c r="L105" i="20"/>
  <c r="N107" i="20"/>
  <c r="J107" i="20"/>
  <c r="L107" i="20"/>
  <c r="H109" i="20"/>
  <c r="L109" i="20"/>
  <c r="P109" i="20"/>
  <c r="H111" i="20"/>
  <c r="L111" i="20"/>
  <c r="P111" i="20"/>
  <c r="H113" i="20"/>
  <c r="L113" i="20"/>
  <c r="P113" i="20"/>
  <c r="H115" i="20"/>
  <c r="L115" i="20"/>
  <c r="P115" i="20"/>
  <c r="H117" i="20"/>
  <c r="L117" i="20"/>
  <c r="P117" i="20"/>
  <c r="H119" i="20"/>
  <c r="L119" i="20"/>
  <c r="P119" i="20"/>
  <c r="H121" i="20"/>
  <c r="L121" i="20"/>
  <c r="P121" i="20"/>
  <c r="H123" i="20"/>
  <c r="L123" i="20"/>
  <c r="P123" i="20"/>
  <c r="H125" i="20"/>
  <c r="L125" i="20"/>
  <c r="P125" i="20"/>
  <c r="H127" i="20"/>
  <c r="L127" i="20"/>
  <c r="P127" i="20"/>
  <c r="H129" i="20"/>
  <c r="L129" i="20"/>
  <c r="P129" i="20"/>
  <c r="H131" i="20"/>
  <c r="L131" i="20"/>
  <c r="P131" i="20"/>
  <c r="H133" i="20"/>
  <c r="L133" i="20"/>
  <c r="P133" i="20"/>
  <c r="H135" i="20"/>
  <c r="L135" i="20"/>
  <c r="P135" i="20"/>
  <c r="H137" i="20"/>
  <c r="L137" i="20"/>
  <c r="P137" i="20"/>
  <c r="H139" i="20"/>
  <c r="L139" i="20"/>
  <c r="P139" i="20"/>
  <c r="H141" i="20"/>
  <c r="L141" i="20"/>
  <c r="P141" i="20"/>
  <c r="H143" i="20"/>
  <c r="L143" i="20"/>
  <c r="P143" i="20"/>
  <c r="H145" i="20"/>
  <c r="L145" i="20"/>
  <c r="P145" i="20"/>
  <c r="H147" i="20"/>
  <c r="L147" i="20"/>
  <c r="P147" i="20"/>
  <c r="H149" i="20"/>
  <c r="L149" i="20"/>
  <c r="P149" i="20"/>
  <c r="H151" i="20"/>
  <c r="L151" i="20"/>
  <c r="P151" i="20"/>
  <c r="N154" i="20"/>
  <c r="J154" i="20"/>
  <c r="L154" i="20"/>
  <c r="N156" i="20"/>
  <c r="J156" i="20"/>
  <c r="L156" i="20"/>
  <c r="N158" i="20"/>
  <c r="J158" i="20"/>
  <c r="L158" i="20"/>
  <c r="H100" i="20"/>
  <c r="L100" i="20"/>
  <c r="C170" i="20"/>
  <c r="H104" i="20"/>
  <c r="L104" i="20"/>
  <c r="P104" i="20"/>
  <c r="H106" i="20"/>
  <c r="L106" i="20"/>
  <c r="H108" i="20"/>
  <c r="L108" i="20"/>
  <c r="J109" i="20"/>
  <c r="H110" i="20"/>
  <c r="L110" i="20"/>
  <c r="J111" i="20"/>
  <c r="H112" i="20"/>
  <c r="L112" i="20"/>
  <c r="J113" i="20"/>
  <c r="H114" i="20"/>
  <c r="L114" i="20"/>
  <c r="J115" i="20"/>
  <c r="H116" i="20"/>
  <c r="L116" i="20"/>
  <c r="J117" i="20"/>
  <c r="H118" i="20"/>
  <c r="L118" i="20"/>
  <c r="J119" i="20"/>
  <c r="H120" i="20"/>
  <c r="L120" i="20"/>
  <c r="J121" i="20"/>
  <c r="H122" i="20"/>
  <c r="L122" i="20"/>
  <c r="J123" i="20"/>
  <c r="H124" i="20"/>
  <c r="L124" i="20"/>
  <c r="J125" i="20"/>
  <c r="H126" i="20"/>
  <c r="L126" i="20"/>
  <c r="J127" i="20"/>
  <c r="H128" i="20"/>
  <c r="L128" i="20"/>
  <c r="J129" i="20"/>
  <c r="H130" i="20"/>
  <c r="L130" i="20"/>
  <c r="J131" i="20"/>
  <c r="H132" i="20"/>
  <c r="L132" i="20"/>
  <c r="J133" i="20"/>
  <c r="H134" i="20"/>
  <c r="L134" i="20"/>
  <c r="J135" i="20"/>
  <c r="H136" i="20"/>
  <c r="L136" i="20"/>
  <c r="J137" i="20"/>
  <c r="H138" i="20"/>
  <c r="L138" i="20"/>
  <c r="J139" i="20"/>
  <c r="H140" i="20"/>
  <c r="L140" i="20"/>
  <c r="J141" i="20"/>
  <c r="H142" i="20"/>
  <c r="L142" i="20"/>
  <c r="J143" i="20"/>
  <c r="H144" i="20"/>
  <c r="L144" i="20"/>
  <c r="J145" i="20"/>
  <c r="H146" i="20"/>
  <c r="L146" i="20"/>
  <c r="J147" i="20"/>
  <c r="H148" i="20"/>
  <c r="L148" i="20"/>
  <c r="J149" i="20"/>
  <c r="H150" i="20"/>
  <c r="L150" i="20"/>
  <c r="J151" i="20"/>
  <c r="N152" i="20"/>
  <c r="J152" i="20"/>
  <c r="H152" i="20"/>
  <c r="P152" i="20"/>
  <c r="H154" i="20"/>
  <c r="P154" i="20"/>
  <c r="H156" i="20"/>
  <c r="P156" i="20"/>
  <c r="H158" i="20"/>
  <c r="P158" i="20"/>
  <c r="H160" i="20"/>
  <c r="L160" i="20"/>
  <c r="P160" i="20"/>
  <c r="H162" i="20"/>
  <c r="L162" i="20"/>
  <c r="P162" i="20"/>
  <c r="H164" i="20"/>
  <c r="L164" i="20"/>
  <c r="P164" i="20"/>
  <c r="H166" i="20"/>
  <c r="L166" i="20"/>
  <c r="P166" i="20"/>
  <c r="H168" i="20"/>
  <c r="L168" i="20"/>
  <c r="P168" i="20"/>
  <c r="H173" i="20"/>
  <c r="L173" i="20"/>
  <c r="P173" i="20"/>
  <c r="C175" i="20"/>
  <c r="H153" i="20"/>
  <c r="L153" i="20"/>
  <c r="H155" i="20"/>
  <c r="L155" i="20"/>
  <c r="H157" i="20"/>
  <c r="L157" i="20"/>
  <c r="H159" i="20"/>
  <c r="L159" i="20"/>
  <c r="J160" i="20"/>
  <c r="H161" i="20"/>
  <c r="L161" i="20"/>
  <c r="J162" i="20"/>
  <c r="H163" i="20"/>
  <c r="L163" i="20"/>
  <c r="J164" i="20"/>
  <c r="H165" i="20"/>
  <c r="L165" i="20"/>
  <c r="J166" i="20"/>
  <c r="H167" i="20"/>
  <c r="L167" i="20"/>
  <c r="J168" i="20"/>
  <c r="H169" i="20"/>
  <c r="L169" i="20"/>
  <c r="E173" i="20"/>
  <c r="E175" i="20" s="1"/>
  <c r="J173" i="20"/>
  <c r="H174" i="20"/>
  <c r="L174" i="20"/>
  <c r="N175" i="20" l="1"/>
  <c r="D42" i="17"/>
  <c r="D13" i="17"/>
  <c r="F42" i="17"/>
  <c r="F13" i="17"/>
  <c r="J170" i="20"/>
  <c r="D69" i="17"/>
  <c r="G176" i="20"/>
  <c r="O176" i="20"/>
  <c r="C194" i="20" s="1"/>
  <c r="P11" i="17"/>
  <c r="M176" i="20"/>
  <c r="N11" i="17"/>
  <c r="K176" i="20"/>
  <c r="L11" i="17"/>
  <c r="D176" i="20"/>
  <c r="F176" i="20"/>
  <c r="G11" i="17"/>
  <c r="H170" i="20"/>
  <c r="P170" i="20"/>
  <c r="P175" i="20"/>
  <c r="E102" i="20"/>
  <c r="F68" i="17" s="1"/>
  <c r="E46" i="20"/>
  <c r="F67" i="17" s="1"/>
  <c r="H175" i="20"/>
  <c r="L170" i="20"/>
  <c r="N170" i="20"/>
  <c r="E170" i="20"/>
  <c r="F69" i="17" s="1"/>
  <c r="L175" i="20"/>
  <c r="J175" i="20"/>
  <c r="P102" i="20"/>
  <c r="N102" i="20"/>
  <c r="L102" i="20"/>
  <c r="J102" i="20"/>
  <c r="H102" i="20"/>
  <c r="C171" i="20"/>
  <c r="D11" i="17" s="1"/>
  <c r="P46" i="20"/>
  <c r="N46" i="20"/>
  <c r="L46" i="20"/>
  <c r="J46" i="20"/>
  <c r="H46" i="20"/>
  <c r="C193" i="20" l="1"/>
  <c r="E171" i="20"/>
  <c r="C176" i="20"/>
  <c r="D193" i="20" s="1"/>
  <c r="H171" i="20"/>
  <c r="J171" i="20"/>
  <c r="L171" i="20"/>
  <c r="N171" i="20"/>
  <c r="P171" i="20"/>
  <c r="E176" i="20" l="1"/>
  <c r="F11" i="17"/>
  <c r="D194" i="20"/>
  <c r="P176" i="20"/>
  <c r="N176" i="20"/>
  <c r="J176" i="20"/>
  <c r="L176" i="20"/>
  <c r="H176" i="20"/>
  <c r="C41" i="14" l="1"/>
  <c r="E41" i="14" s="1"/>
  <c r="C28" i="14"/>
  <c r="E28" i="14" s="1"/>
  <c r="C27" i="14"/>
  <c r="E27" i="14" s="1"/>
  <c r="C86" i="14"/>
  <c r="E86" i="14" s="1"/>
  <c r="C90" i="14"/>
  <c r="C52" i="14" l="1"/>
  <c r="E52" i="14" s="1"/>
  <c r="C87" i="14"/>
  <c r="E87" i="14" s="1"/>
  <c r="C85" i="14"/>
  <c r="E85" i="14" s="1"/>
  <c r="C84" i="14"/>
  <c r="E84" i="14" s="1"/>
  <c r="C83" i="14"/>
  <c r="E83" i="14" s="1"/>
  <c r="C82" i="14"/>
  <c r="E82" i="14" s="1"/>
  <c r="C81" i="14"/>
  <c r="E81" i="14" s="1"/>
  <c r="C80" i="14"/>
  <c r="E80" i="14" s="1"/>
  <c r="C79" i="14"/>
  <c r="E79" i="14" s="1"/>
  <c r="C78" i="14"/>
  <c r="E78" i="14" s="1"/>
  <c r="C77" i="14"/>
  <c r="E77" i="14" s="1"/>
  <c r="C76" i="14"/>
  <c r="E76" i="14" s="1"/>
  <c r="C75" i="14"/>
  <c r="E75" i="14" s="1"/>
  <c r="C74" i="14"/>
  <c r="E74" i="14" s="1"/>
  <c r="C73" i="14"/>
  <c r="E73" i="14" s="1"/>
  <c r="C72" i="14"/>
  <c r="E72" i="14" s="1"/>
  <c r="C71" i="14"/>
  <c r="E71" i="14" s="1"/>
  <c r="C70" i="14"/>
  <c r="E70" i="14" s="1"/>
  <c r="C69" i="14"/>
  <c r="E69" i="14" s="1"/>
  <c r="C68" i="14"/>
  <c r="E68" i="14" s="1"/>
  <c r="C67" i="14"/>
  <c r="E67" i="14" s="1"/>
  <c r="C66" i="14"/>
  <c r="E66" i="14" s="1"/>
  <c r="C65" i="14"/>
  <c r="E65" i="14" s="1"/>
  <c r="C64" i="14"/>
  <c r="E64" i="14" s="1"/>
  <c r="C63" i="14"/>
  <c r="E63" i="14" s="1"/>
  <c r="C62" i="14"/>
  <c r="E62" i="14" s="1"/>
  <c r="C61" i="14"/>
  <c r="E61" i="14" s="1"/>
  <c r="C60" i="14"/>
  <c r="E60" i="14" s="1"/>
  <c r="C59" i="14"/>
  <c r="E59" i="14" s="1"/>
  <c r="C58" i="14"/>
  <c r="E58" i="14" s="1"/>
  <c r="C57" i="14"/>
  <c r="E57" i="14" s="1"/>
  <c r="C56" i="14"/>
  <c r="E56" i="14" s="1"/>
  <c r="C55" i="14"/>
  <c r="E55" i="14" s="1"/>
  <c r="C54" i="14"/>
  <c r="E54" i="14" s="1"/>
  <c r="E53" i="14"/>
  <c r="N73" i="14"/>
  <c r="P70" i="14"/>
  <c r="N69" i="14"/>
  <c r="P66" i="14"/>
  <c r="N65" i="14"/>
  <c r="E90" i="14"/>
  <c r="C30" i="14"/>
  <c r="E30" i="14" s="1"/>
  <c r="C29" i="14"/>
  <c r="E29" i="14" s="1"/>
  <c r="C31" i="14"/>
  <c r="E31" i="14" s="1"/>
  <c r="C32" i="14"/>
  <c r="E32" i="14" s="1"/>
  <c r="C33" i="14"/>
  <c r="E33" i="14" s="1"/>
  <c r="C34" i="14"/>
  <c r="E34" i="14" s="1"/>
  <c r="C35" i="14"/>
  <c r="E35" i="14" s="1"/>
  <c r="C36" i="14"/>
  <c r="E36" i="14" s="1"/>
  <c r="C37" i="14"/>
  <c r="E37" i="14" s="1"/>
  <c r="C38" i="14"/>
  <c r="E38" i="14" s="1"/>
  <c r="C39" i="14"/>
  <c r="E39" i="14" s="1"/>
  <c r="C40" i="14"/>
  <c r="E40" i="14" s="1"/>
  <c r="C42" i="14"/>
  <c r="C43" i="14"/>
  <c r="E43" i="14" s="1"/>
  <c r="C44" i="14"/>
  <c r="E44" i="14" s="1"/>
  <c r="C45" i="14"/>
  <c r="E45" i="14" s="1"/>
  <c r="C46" i="14"/>
  <c r="C47" i="14"/>
  <c r="E47" i="14" s="1"/>
  <c r="C48" i="14"/>
  <c r="E48" i="14" s="1"/>
  <c r="C49" i="14"/>
  <c r="E49" i="14" s="1"/>
  <c r="O50" i="14"/>
  <c r="P73" i="17" s="1"/>
  <c r="M50" i="14"/>
  <c r="N73" i="17" s="1"/>
  <c r="K50" i="14"/>
  <c r="L73" i="17" s="1"/>
  <c r="I50" i="14"/>
  <c r="J73" i="17" s="1"/>
  <c r="G50" i="14"/>
  <c r="H73" i="17" s="1"/>
  <c r="F50" i="14"/>
  <c r="G73" i="17" s="1"/>
  <c r="D50" i="14"/>
  <c r="E73" i="17" s="1"/>
  <c r="P49" i="14"/>
  <c r="P48" i="14"/>
  <c r="P47" i="14"/>
  <c r="P44" i="14"/>
  <c r="P43" i="14"/>
  <c r="P45" i="14"/>
  <c r="P41" i="14"/>
  <c r="P40" i="14"/>
  <c r="P39" i="14"/>
  <c r="P38" i="14"/>
  <c r="P37" i="14"/>
  <c r="P36" i="14"/>
  <c r="P35" i="14"/>
  <c r="P34" i="14"/>
  <c r="P32" i="14"/>
  <c r="P31" i="14"/>
  <c r="P29" i="14"/>
  <c r="P30" i="14"/>
  <c r="P28" i="14"/>
  <c r="C18" i="14"/>
  <c r="E18" i="14" s="1"/>
  <c r="C19" i="14"/>
  <c r="E19" i="14" s="1"/>
  <c r="C20" i="14"/>
  <c r="E20" i="14" s="1"/>
  <c r="C21" i="14"/>
  <c r="E21" i="14" s="1"/>
  <c r="C22" i="14"/>
  <c r="E22" i="14" s="1"/>
  <c r="C23" i="14"/>
  <c r="E23" i="14" s="1"/>
  <c r="C24" i="14"/>
  <c r="E24" i="14" s="1"/>
  <c r="C17" i="14"/>
  <c r="E17" i="14" s="1"/>
  <c r="C13" i="14"/>
  <c r="E13" i="14" s="1"/>
  <c r="C14" i="14"/>
  <c r="E14" i="14" s="1"/>
  <c r="C12" i="14"/>
  <c r="E12" i="14" s="1"/>
  <c r="P33" i="14" l="1"/>
  <c r="P46" i="14"/>
  <c r="E46" i="14"/>
  <c r="P42" i="14"/>
  <c r="E42" i="14"/>
  <c r="N81" i="14"/>
  <c r="J73" i="14"/>
  <c r="L72" i="14"/>
  <c r="H72" i="14"/>
  <c r="P72" i="14"/>
  <c r="J71" i="14"/>
  <c r="N71" i="14"/>
  <c r="H70" i="14"/>
  <c r="L70" i="14"/>
  <c r="J69" i="14"/>
  <c r="L68" i="14"/>
  <c r="H68" i="14"/>
  <c r="P68" i="14"/>
  <c r="J67" i="14"/>
  <c r="N67" i="14"/>
  <c r="H66" i="14"/>
  <c r="L66" i="14"/>
  <c r="J65" i="14"/>
  <c r="L64" i="14"/>
  <c r="H64" i="14"/>
  <c r="P64" i="14"/>
  <c r="C88" i="14"/>
  <c r="D74" i="17" s="1"/>
  <c r="C91" i="14"/>
  <c r="D72" i="17" s="1"/>
  <c r="J64" i="14"/>
  <c r="N64" i="14"/>
  <c r="H65" i="14"/>
  <c r="L65" i="14"/>
  <c r="P65" i="14"/>
  <c r="J66" i="14"/>
  <c r="N66" i="14"/>
  <c r="H67" i="14"/>
  <c r="L67" i="14"/>
  <c r="P67" i="14"/>
  <c r="J68" i="14"/>
  <c r="N68" i="14"/>
  <c r="H69" i="14"/>
  <c r="L69" i="14"/>
  <c r="P69" i="14"/>
  <c r="J70" i="14"/>
  <c r="N70" i="14"/>
  <c r="H71" i="14"/>
  <c r="L71" i="14"/>
  <c r="P71" i="14"/>
  <c r="J72" i="14"/>
  <c r="N72" i="14"/>
  <c r="H73" i="14"/>
  <c r="L73" i="14"/>
  <c r="P73" i="14"/>
  <c r="H81" i="14"/>
  <c r="L81" i="14"/>
  <c r="P81" i="14"/>
  <c r="J81" i="14"/>
  <c r="C50" i="14"/>
  <c r="C25" i="14"/>
  <c r="D41" i="17" s="1"/>
  <c r="N30" i="14"/>
  <c r="N33" i="14"/>
  <c r="N37" i="14"/>
  <c r="N41" i="14"/>
  <c r="C15" i="14"/>
  <c r="D40" i="17" s="1"/>
  <c r="J27" i="14"/>
  <c r="J31" i="14"/>
  <c r="J35" i="14"/>
  <c r="J39" i="14"/>
  <c r="J45" i="14"/>
  <c r="J44" i="14"/>
  <c r="N48" i="14"/>
  <c r="J49" i="14"/>
  <c r="N27" i="14"/>
  <c r="J30" i="14"/>
  <c r="N31" i="14"/>
  <c r="J33" i="14"/>
  <c r="N35" i="14"/>
  <c r="J37" i="14"/>
  <c r="N39" i="14"/>
  <c r="J41" i="14"/>
  <c r="N45" i="14"/>
  <c r="N44" i="14"/>
  <c r="J48" i="14"/>
  <c r="N49" i="14"/>
  <c r="H29" i="14"/>
  <c r="H27" i="14"/>
  <c r="L27" i="14"/>
  <c r="P27" i="14"/>
  <c r="J28" i="14"/>
  <c r="N28" i="14"/>
  <c r="H30" i="14"/>
  <c r="L30" i="14"/>
  <c r="J29" i="14"/>
  <c r="N29" i="14"/>
  <c r="H31" i="14"/>
  <c r="L31" i="14"/>
  <c r="J32" i="14"/>
  <c r="N32" i="14"/>
  <c r="H33" i="14"/>
  <c r="L33" i="14"/>
  <c r="J34" i="14"/>
  <c r="N34" i="14"/>
  <c r="H35" i="14"/>
  <c r="L35" i="14"/>
  <c r="J36" i="14"/>
  <c r="N36" i="14"/>
  <c r="H37" i="14"/>
  <c r="L37" i="14"/>
  <c r="J38" i="14"/>
  <c r="N38" i="14"/>
  <c r="H39" i="14"/>
  <c r="L39" i="14"/>
  <c r="J40" i="14"/>
  <c r="N40" i="14"/>
  <c r="H41" i="14"/>
  <c r="L41" i="14"/>
  <c r="J42" i="14"/>
  <c r="N42" i="14"/>
  <c r="H45" i="14"/>
  <c r="L45" i="14"/>
  <c r="J46" i="14"/>
  <c r="N46" i="14"/>
  <c r="J43" i="14"/>
  <c r="N43" i="14"/>
  <c r="H44" i="14"/>
  <c r="L44" i="14"/>
  <c r="J47" i="14"/>
  <c r="N47" i="14"/>
  <c r="H48" i="14"/>
  <c r="L48" i="14"/>
  <c r="H49" i="14"/>
  <c r="L49" i="14"/>
  <c r="H28" i="14"/>
  <c r="L28" i="14"/>
  <c r="L29" i="14"/>
  <c r="H32" i="14"/>
  <c r="L32" i="14"/>
  <c r="H34" i="14"/>
  <c r="L34" i="14"/>
  <c r="H36" i="14"/>
  <c r="L36" i="14"/>
  <c r="H38" i="14"/>
  <c r="L38" i="14"/>
  <c r="H40" i="14"/>
  <c r="L40" i="14"/>
  <c r="H42" i="14"/>
  <c r="L42" i="14"/>
  <c r="H46" i="14"/>
  <c r="L46" i="14"/>
  <c r="H43" i="14"/>
  <c r="L43" i="14"/>
  <c r="H47" i="14"/>
  <c r="L47" i="14"/>
  <c r="D43" i="17" l="1"/>
  <c r="L50" i="14"/>
  <c r="D73" i="17"/>
  <c r="D75" i="17" s="1"/>
  <c r="C92" i="14"/>
  <c r="D14" i="17" s="1"/>
  <c r="D17" i="17" s="1"/>
  <c r="N50" i="14"/>
  <c r="E50" i="14"/>
  <c r="F73" i="17" s="1"/>
  <c r="P50" i="14"/>
  <c r="J50" i="14"/>
  <c r="H50" i="14"/>
  <c r="G15" i="14"/>
  <c r="H40" i="17" s="1"/>
  <c r="K91" i="14" l="1"/>
  <c r="L72" i="17" s="1"/>
  <c r="P90" i="14"/>
  <c r="J24" i="14"/>
  <c r="J18" i="14"/>
  <c r="H21" i="14"/>
  <c r="L13" i="14"/>
  <c r="L53" i="14"/>
  <c r="P54" i="14"/>
  <c r="L55" i="14"/>
  <c r="L57" i="14"/>
  <c r="P58" i="14"/>
  <c r="L59" i="14"/>
  <c r="P62" i="14"/>
  <c r="L63" i="14"/>
  <c r="L75" i="14"/>
  <c r="P76" i="14"/>
  <c r="L77" i="14"/>
  <c r="P80" i="14"/>
  <c r="L82" i="14"/>
  <c r="L84" i="14"/>
  <c r="P85" i="14"/>
  <c r="L86" i="14"/>
  <c r="N52" i="14"/>
  <c r="R138" i="17"/>
  <c r="M91" i="14"/>
  <c r="N72" i="17" s="1"/>
  <c r="M15" i="14"/>
  <c r="N40" i="17" s="1"/>
  <c r="M25" i="14"/>
  <c r="N41" i="17" s="1"/>
  <c r="M88" i="14"/>
  <c r="N74" i="17" s="1"/>
  <c r="D15" i="14"/>
  <c r="E40" i="17" s="1"/>
  <c r="D25" i="14"/>
  <c r="E41" i="17" s="1"/>
  <c r="D91" i="14"/>
  <c r="E72" i="17" s="1"/>
  <c r="D88" i="14"/>
  <c r="E74" i="17" s="1"/>
  <c r="E16" i="17"/>
  <c r="O91" i="14"/>
  <c r="P72" i="17" s="1"/>
  <c r="O15" i="14"/>
  <c r="P40" i="17" s="1"/>
  <c r="O25" i="14"/>
  <c r="P41" i="17" s="1"/>
  <c r="O88" i="14"/>
  <c r="P74" i="17" s="1"/>
  <c r="K15" i="14"/>
  <c r="L40" i="17" s="1"/>
  <c r="K25" i="14"/>
  <c r="L41" i="17" s="1"/>
  <c r="K88" i="14"/>
  <c r="L74" i="17" s="1"/>
  <c r="I91" i="14"/>
  <c r="J72" i="17" s="1"/>
  <c r="I15" i="14"/>
  <c r="J40" i="17" s="1"/>
  <c r="I25" i="14"/>
  <c r="J41" i="17" s="1"/>
  <c r="I88" i="14"/>
  <c r="J74" i="17" s="1"/>
  <c r="F16" i="17"/>
  <c r="F15" i="14"/>
  <c r="G40" i="17" s="1"/>
  <c r="F25" i="14"/>
  <c r="G41" i="17" s="1"/>
  <c r="F91" i="14"/>
  <c r="G72" i="17" s="1"/>
  <c r="F88" i="14"/>
  <c r="G74" i="17" s="1"/>
  <c r="G16" i="17"/>
  <c r="G25" i="14"/>
  <c r="H41" i="17" s="1"/>
  <c r="G91" i="14"/>
  <c r="H72" i="17" s="1"/>
  <c r="G88" i="14"/>
  <c r="R16" i="17"/>
  <c r="D16" i="17"/>
  <c r="I16" i="17" s="1"/>
  <c r="J87" i="14"/>
  <c r="J83" i="14"/>
  <c r="J78" i="14"/>
  <c r="J74" i="14"/>
  <c r="J60" i="14"/>
  <c r="J56" i="14"/>
  <c r="H23" i="14"/>
  <c r="H20" i="14"/>
  <c r="L17" i="14"/>
  <c r="N37" i="21"/>
  <c r="N43" i="21"/>
  <c r="J43" i="21"/>
  <c r="H42" i="21"/>
  <c r="N40" i="21"/>
  <c r="L39" i="21"/>
  <c r="N38" i="21"/>
  <c r="P37" i="21"/>
  <c r="L37" i="21"/>
  <c r="H37" i="21"/>
  <c r="P14" i="14"/>
  <c r="J12" i="14"/>
  <c r="H38" i="21"/>
  <c r="L38" i="21"/>
  <c r="E37" i="21"/>
  <c r="J75" i="17" l="1"/>
  <c r="N75" i="17"/>
  <c r="L75" i="17"/>
  <c r="G92" i="14"/>
  <c r="H14" i="17" s="1"/>
  <c r="H74" i="17"/>
  <c r="H75" i="17" s="1"/>
  <c r="P75" i="17"/>
  <c r="O16" i="17"/>
  <c r="J37" i="21"/>
  <c r="P43" i="21"/>
  <c r="E43" i="17"/>
  <c r="D92" i="14"/>
  <c r="E14" i="17" s="1"/>
  <c r="E17" i="17" s="1"/>
  <c r="G43" i="17"/>
  <c r="F92" i="14"/>
  <c r="G14" i="17" s="1"/>
  <c r="I92" i="14"/>
  <c r="J14" i="17" s="1"/>
  <c r="O92" i="14"/>
  <c r="P14" i="17" s="1"/>
  <c r="M92" i="14"/>
  <c r="N14" i="17" s="1"/>
  <c r="K92" i="14"/>
  <c r="L14" i="17" s="1"/>
  <c r="H14" i="14"/>
  <c r="J90" i="14"/>
  <c r="L61" i="14"/>
  <c r="L79" i="14"/>
  <c r="L14" i="14"/>
  <c r="P20" i="14"/>
  <c r="E75" i="17"/>
  <c r="P52" i="14"/>
  <c r="L52" i="14"/>
  <c r="H52" i="14"/>
  <c r="N86" i="14"/>
  <c r="J86" i="14"/>
  <c r="N84" i="14"/>
  <c r="J84" i="14"/>
  <c r="N82" i="14"/>
  <c r="J82" i="14"/>
  <c r="N79" i="14"/>
  <c r="J79" i="14"/>
  <c r="N77" i="14"/>
  <c r="J77" i="14"/>
  <c r="N75" i="14"/>
  <c r="J75" i="14"/>
  <c r="N63" i="14"/>
  <c r="J63" i="14"/>
  <c r="N61" i="14"/>
  <c r="J61" i="14"/>
  <c r="N59" i="14"/>
  <c r="J59" i="14"/>
  <c r="N57" i="14"/>
  <c r="J57" i="14"/>
  <c r="N55" i="14"/>
  <c r="J55" i="14"/>
  <c r="N53" i="14"/>
  <c r="J53" i="14"/>
  <c r="N20" i="14"/>
  <c r="J20" i="14"/>
  <c r="P18" i="14"/>
  <c r="L18" i="14"/>
  <c r="H18" i="14"/>
  <c r="N17" i="14"/>
  <c r="J17" i="14"/>
  <c r="J14" i="14"/>
  <c r="N14" i="14"/>
  <c r="H17" i="14"/>
  <c r="P17" i="14"/>
  <c r="N18" i="14"/>
  <c r="L20" i="14"/>
  <c r="J52" i="14"/>
  <c r="H53" i="14"/>
  <c r="P53" i="14"/>
  <c r="H55" i="14"/>
  <c r="P55" i="14"/>
  <c r="H57" i="14"/>
  <c r="P57" i="14"/>
  <c r="H59" i="14"/>
  <c r="P59" i="14"/>
  <c r="H61" i="14"/>
  <c r="P61" i="14"/>
  <c r="H63" i="14"/>
  <c r="P63" i="14"/>
  <c r="H75" i="14"/>
  <c r="P75" i="14"/>
  <c r="H77" i="14"/>
  <c r="P77" i="14"/>
  <c r="H79" i="14"/>
  <c r="P79" i="14"/>
  <c r="H82" i="14"/>
  <c r="P82" i="14"/>
  <c r="H84" i="14"/>
  <c r="P84" i="14"/>
  <c r="H86" i="14"/>
  <c r="P86" i="14"/>
  <c r="G75" i="17"/>
  <c r="R43" i="17"/>
  <c r="C88" i="17"/>
  <c r="D88" i="17" s="1"/>
  <c r="N13" i="14"/>
  <c r="H13" i="14"/>
  <c r="L23" i="14"/>
  <c r="N22" i="14"/>
  <c r="H22" i="14"/>
  <c r="L21" i="14"/>
  <c r="N19" i="14"/>
  <c r="H19" i="14"/>
  <c r="N90" i="14"/>
  <c r="L90" i="14"/>
  <c r="H90" i="14"/>
  <c r="P12" i="14"/>
  <c r="P40" i="21"/>
  <c r="J40" i="21"/>
  <c r="L19" i="14"/>
  <c r="N21" i="14"/>
  <c r="L22" i="14"/>
  <c r="N23" i="14"/>
  <c r="P24" i="14"/>
  <c r="J54" i="14"/>
  <c r="P56" i="14"/>
  <c r="J58" i="14"/>
  <c r="P60" i="14"/>
  <c r="J62" i="14"/>
  <c r="P74" i="14"/>
  <c r="J76" i="14"/>
  <c r="P78" i="14"/>
  <c r="J80" i="14"/>
  <c r="P83" i="14"/>
  <c r="J85" i="14"/>
  <c r="P87" i="14"/>
  <c r="M16" i="17"/>
  <c r="J15" i="14"/>
  <c r="H39" i="21"/>
  <c r="L42" i="21"/>
  <c r="E43" i="21"/>
  <c r="L43" i="21"/>
  <c r="H43" i="21"/>
  <c r="E40" i="21"/>
  <c r="L40" i="21"/>
  <c r="H40" i="21"/>
  <c r="E38" i="21"/>
  <c r="P38" i="21"/>
  <c r="J38" i="21"/>
  <c r="Q16" i="17"/>
  <c r="K16" i="17"/>
  <c r="Q73" i="17"/>
  <c r="P15" i="14"/>
  <c r="E42" i="21"/>
  <c r="P42" i="21"/>
  <c r="N42" i="21"/>
  <c r="J42" i="21"/>
  <c r="E39" i="21"/>
  <c r="P39" i="21"/>
  <c r="N39" i="21"/>
  <c r="J39" i="21"/>
  <c r="R75" i="17"/>
  <c r="N87" i="14"/>
  <c r="L87" i="14"/>
  <c r="H87" i="14"/>
  <c r="N85" i="14"/>
  <c r="L85" i="14"/>
  <c r="H85" i="14"/>
  <c r="N83" i="14"/>
  <c r="L83" i="14"/>
  <c r="H83" i="14"/>
  <c r="N80" i="14"/>
  <c r="L80" i="14"/>
  <c r="H80" i="14"/>
  <c r="N78" i="14"/>
  <c r="L78" i="14"/>
  <c r="H78" i="14"/>
  <c r="N76" i="14"/>
  <c r="L76" i="14"/>
  <c r="H76" i="14"/>
  <c r="N74" i="14"/>
  <c r="L74" i="14"/>
  <c r="H74" i="14"/>
  <c r="N62" i="14"/>
  <c r="L62" i="14"/>
  <c r="H62" i="14"/>
  <c r="N60" i="14"/>
  <c r="L60" i="14"/>
  <c r="H60" i="14"/>
  <c r="N58" i="14"/>
  <c r="L58" i="14"/>
  <c r="H58" i="14"/>
  <c r="N56" i="14"/>
  <c r="L56" i="14"/>
  <c r="H56" i="14"/>
  <c r="N54" i="14"/>
  <c r="L54" i="14"/>
  <c r="H54" i="14"/>
  <c r="N12" i="14"/>
  <c r="L12" i="14"/>
  <c r="H12" i="14"/>
  <c r="P13" i="14"/>
  <c r="J13" i="14"/>
  <c r="P23" i="14"/>
  <c r="J23" i="14"/>
  <c r="P22" i="14"/>
  <c r="J22" i="14"/>
  <c r="P21" i="14"/>
  <c r="J21" i="14"/>
  <c r="P19" i="14"/>
  <c r="J19" i="14"/>
  <c r="N24" i="14"/>
  <c r="L24" i="14"/>
  <c r="H24" i="14"/>
  <c r="C87" i="17" l="1"/>
  <c r="D87" i="17" s="1"/>
  <c r="C102" i="14"/>
  <c r="C103" i="14"/>
  <c r="G17" i="17"/>
  <c r="E44" i="21"/>
  <c r="H44" i="21"/>
  <c r="O73" i="17"/>
  <c r="H88" i="14"/>
  <c r="E25" i="14"/>
  <c r="F41" i="17" s="1"/>
  <c r="E88" i="14"/>
  <c r="F74" i="17" s="1"/>
  <c r="N88" i="14"/>
  <c r="L88" i="14"/>
  <c r="J88" i="14"/>
  <c r="P88" i="14"/>
  <c r="J43" i="17"/>
  <c r="L15" i="14"/>
  <c r="H15" i="14"/>
  <c r="N15" i="14"/>
  <c r="E15" i="14"/>
  <c r="F40" i="17" s="1"/>
  <c r="E91" i="14"/>
  <c r="F72" i="17" s="1"/>
  <c r="C89" i="17"/>
  <c r="M71" i="17"/>
  <c r="N43" i="17"/>
  <c r="P43" i="17"/>
  <c r="C55" i="17" s="1"/>
  <c r="D55" i="17" s="1"/>
  <c r="H43" i="17"/>
  <c r="M68" i="17"/>
  <c r="O68" i="17"/>
  <c r="I68" i="17"/>
  <c r="Q68" i="17"/>
  <c r="K73" i="17"/>
  <c r="I73" i="17"/>
  <c r="I69" i="17"/>
  <c r="P91" i="14"/>
  <c r="J91" i="14"/>
  <c r="N91" i="14"/>
  <c r="H91" i="14"/>
  <c r="L91" i="14"/>
  <c r="J25" i="14"/>
  <c r="L25" i="14"/>
  <c r="N25" i="14"/>
  <c r="H25" i="14"/>
  <c r="L43" i="17"/>
  <c r="K68" i="17"/>
  <c r="P25" i="14"/>
  <c r="M73" i="17"/>
  <c r="J44" i="21"/>
  <c r="P44" i="21"/>
  <c r="L44" i="21"/>
  <c r="N44" i="21"/>
  <c r="F70" i="17" l="1"/>
  <c r="F75" i="17" s="1"/>
  <c r="F12" i="17"/>
  <c r="C54" i="17"/>
  <c r="D54" i="17" s="1"/>
  <c r="M43" i="17"/>
  <c r="I71" i="17"/>
  <c r="F43" i="17"/>
  <c r="E92" i="14"/>
  <c r="F14" i="17" s="1"/>
  <c r="K40" i="17"/>
  <c r="M40" i="17"/>
  <c r="K43" i="17"/>
  <c r="Q74" i="17"/>
  <c r="M74" i="17"/>
  <c r="I74" i="17"/>
  <c r="K74" i="17"/>
  <c r="O74" i="17"/>
  <c r="Q40" i="17"/>
  <c r="I40" i="17"/>
  <c r="O40" i="17"/>
  <c r="I12" i="17"/>
  <c r="O12" i="17"/>
  <c r="K12" i="17"/>
  <c r="Q12" i="17"/>
  <c r="M12" i="17"/>
  <c r="K75" i="17"/>
  <c r="K67" i="17"/>
  <c r="I67" i="17"/>
  <c r="M67" i="17"/>
  <c r="Q67" i="17"/>
  <c r="O67" i="17"/>
  <c r="I11" i="17"/>
  <c r="Q69" i="17"/>
  <c r="K69" i="17"/>
  <c r="M69" i="17"/>
  <c r="I42" i="17"/>
  <c r="M42" i="17"/>
  <c r="O42" i="17"/>
  <c r="K42" i="17"/>
  <c r="Q42" i="17"/>
  <c r="I43" i="17"/>
  <c r="O69" i="17"/>
  <c r="Q43" i="17"/>
  <c r="Q72" i="17"/>
  <c r="K72" i="17"/>
  <c r="O72" i="17"/>
  <c r="M72" i="17"/>
  <c r="I72" i="17"/>
  <c r="O71" i="17"/>
  <c r="Q71" i="17"/>
  <c r="K71" i="17"/>
  <c r="N17" i="17"/>
  <c r="K41" i="17"/>
  <c r="I41" i="17"/>
  <c r="M41" i="17"/>
  <c r="Q41" i="17"/>
  <c r="O41" i="17"/>
  <c r="J17" i="17"/>
  <c r="O43" i="17" l="1"/>
  <c r="O11" i="17"/>
  <c r="M11" i="17"/>
  <c r="K11" i="17"/>
  <c r="O75" i="17"/>
  <c r="D102" i="14"/>
  <c r="N92" i="14"/>
  <c r="J92" i="14"/>
  <c r="P92" i="14"/>
  <c r="D103" i="14"/>
  <c r="H92" i="14"/>
  <c r="L92" i="14"/>
  <c r="Q14" i="17"/>
  <c r="P17" i="17"/>
  <c r="C29" i="17" s="1"/>
  <c r="D29" i="17" s="1"/>
  <c r="K13" i="17"/>
  <c r="I13" i="17"/>
  <c r="O13" i="17"/>
  <c r="M13" i="17"/>
  <c r="Q13" i="17"/>
  <c r="Q11" i="17"/>
  <c r="Q75" i="17"/>
  <c r="I75" i="17"/>
  <c r="F17" i="17"/>
  <c r="H17" i="17"/>
  <c r="L17" i="17"/>
  <c r="M75" i="17"/>
  <c r="C28" i="17" l="1"/>
  <c r="D28" i="17" s="1"/>
  <c r="K14" i="17"/>
  <c r="O14" i="17"/>
  <c r="I14" i="17"/>
  <c r="M17" i="17"/>
  <c r="M14" i="17"/>
  <c r="K17" i="17" l="1"/>
  <c r="I17" i="17"/>
  <c r="Q17" i="17"/>
  <c r="D89" i="17"/>
  <c r="O17" i="17"/>
</calcChain>
</file>

<file path=xl/sharedStrings.xml><?xml version="1.0" encoding="utf-8"?>
<sst xmlns="http://schemas.openxmlformats.org/spreadsheetml/2006/main" count="1925" uniqueCount="504">
  <si>
    <t>S
TT</t>
  </si>
  <si>
    <t>A</t>
  </si>
  <si>
    <t>B</t>
  </si>
  <si>
    <t>SL</t>
  </si>
  <si>
    <t>%</t>
  </si>
  <si>
    <t>Trung Bình</t>
  </si>
  <si>
    <t>CỘNG HÒA XÃ HỘI CHỦ NGHĨA VIỆT NAM</t>
  </si>
  <si>
    <t>Độc  lập  -  Tự  do  -  Hạnh  phúc</t>
  </si>
  <si>
    <t>SĨ SỐ</t>
  </si>
  <si>
    <t>TỔNG</t>
  </si>
  <si>
    <t>NỮ</t>
  </si>
  <si>
    <t>Xuất sắc</t>
  </si>
  <si>
    <t>Tốt</t>
  </si>
  <si>
    <t>Khá</t>
  </si>
  <si>
    <t>Yếu</t>
  </si>
  <si>
    <t>GHI CHÚ</t>
  </si>
  <si>
    <t>KẾT QUẢ RÈN LUYỆN</t>
  </si>
  <si>
    <t>PHÓ HIỆU TRƯỞNG</t>
  </si>
  <si>
    <t>NGÀNH</t>
  </si>
  <si>
    <t>KT. HIỆU TRƯỞNG</t>
  </si>
  <si>
    <t>BẬC ĐÀO TẠO</t>
  </si>
  <si>
    <t>TỔNG
TOÀN TRƯỜNG</t>
  </si>
  <si>
    <t>Quản trị MMT</t>
  </si>
  <si>
    <t>BT &amp; SC Ô Tô</t>
  </si>
  <si>
    <t>CNKT Nhiệt</t>
  </si>
  <si>
    <t>Ngành: Điện tử Công nghiệp</t>
  </si>
  <si>
    <t>Ngành: Bảo trì và Sửa chữa Ô Tô</t>
  </si>
  <si>
    <t>Cộng 02 Lớp</t>
  </si>
  <si>
    <t>Khoa: Công nghệ Thông tin</t>
  </si>
  <si>
    <t>UBND THÀNH PHỐ HỒ CHÍ MINH</t>
  </si>
  <si>
    <t>PHÂN THEO KHOA NGHỀ</t>
  </si>
  <si>
    <t>LỚP</t>
  </si>
  <si>
    <t>TOÀN TRƯỜNG (Niên chế)</t>
  </si>
  <si>
    <t>TOÀN TRƯỜNG (Tín chỉ)</t>
  </si>
  <si>
    <t>Khoa: Kinh tế</t>
  </si>
  <si>
    <t>GHI CHÚ
(không xếp loại)</t>
  </si>
  <si>
    <t>CỘNG 02 Lớp</t>
  </si>
  <si>
    <t>Ngành: Cơ điện</t>
  </si>
  <si>
    <t>Ngành: Cơ điện tử</t>
  </si>
  <si>
    <t>CỘNG 02 lỚP</t>
  </si>
  <si>
    <t>Ngành: Công nghệ Ô Tô</t>
  </si>
  <si>
    <t>CỘNG 03 Lớp</t>
  </si>
  <si>
    <t>Ngành: Cắt gọt kim loại</t>
  </si>
  <si>
    <t>Ngành: Công nghệ May</t>
  </si>
  <si>
    <t>Ngành: Công nghệ May và Thời trang</t>
  </si>
  <si>
    <t>Ngành: Quản trị mạng máy tính</t>
  </si>
  <si>
    <t>Ngành: Kế toán doanh nghiệp</t>
  </si>
  <si>
    <t>CNKT Điện_Điện tử</t>
  </si>
  <si>
    <t>Cơ điện</t>
  </si>
  <si>
    <t>Cơ điện tử</t>
  </si>
  <si>
    <t>Cắt gọt kim loại</t>
  </si>
  <si>
    <t>Công nghệ Ô Tô</t>
  </si>
  <si>
    <t>Lắp đặt thiết bị lạnh</t>
  </si>
  <si>
    <t>Từ TB trở lên</t>
  </si>
  <si>
    <t>Yếu, kém</t>
  </si>
  <si>
    <t>Không xếp loại</t>
  </si>
  <si>
    <t>KHÓA 2016 TCCN (9+3)</t>
  </si>
  <si>
    <t>16TC-Ô1</t>
  </si>
  <si>
    <t>16TC-MTT</t>
  </si>
  <si>
    <t>16TC-QTM</t>
  </si>
  <si>
    <t>TỔNG: 2016</t>
  </si>
  <si>
    <t>PHÓ TRƯỞNG PHÒNG CTCT - HSSV</t>
  </si>
  <si>
    <t>Hoàng Ngọc Cảnh</t>
  </si>
  <si>
    <t>Đinh Hồng Minh</t>
  </si>
  <si>
    <t>KHÓA 2016 TCN (9+4)</t>
  </si>
  <si>
    <t>16TCN-Đ</t>
  </si>
  <si>
    <t>16TCN-ĐT</t>
  </si>
  <si>
    <t>16TCN-LĐL1</t>
  </si>
  <si>
    <t>16TCN-CKL</t>
  </si>
  <si>
    <t>16TCN-Ô1</t>
  </si>
  <si>
    <t>16TCN-QTM1</t>
  </si>
  <si>
    <t>16TCN-KTD</t>
  </si>
  <si>
    <t>16TCN-QTD</t>
  </si>
  <si>
    <t>16CĐN-Ô1</t>
  </si>
  <si>
    <t>16CĐN-QTD</t>
  </si>
  <si>
    <t>16CĐ-ĐL1</t>
  </si>
  <si>
    <t>16CĐ-ĐL2</t>
  </si>
  <si>
    <t>16CĐ-ĐL3</t>
  </si>
  <si>
    <t>16CĐ-Ô1</t>
  </si>
  <si>
    <t>16CĐ-Ô2</t>
  </si>
  <si>
    <t>16CĐ-Ô3</t>
  </si>
  <si>
    <t>16CĐ-Ô4</t>
  </si>
  <si>
    <t>16CĐ-Ô5</t>
  </si>
  <si>
    <t>16CĐ-Ô6</t>
  </si>
  <si>
    <t>16CĐ-Ô7</t>
  </si>
  <si>
    <t>16CĐ-Ô8</t>
  </si>
  <si>
    <t>16CĐ-Ô9</t>
  </si>
  <si>
    <t>16CĐ-Ô10</t>
  </si>
  <si>
    <t>16CĐ-MTT1</t>
  </si>
  <si>
    <t>16CĐ-MTT2</t>
  </si>
  <si>
    <t>2016 TCCN (9+3)</t>
  </si>
  <si>
    <t>2016 TCN (9+4)</t>
  </si>
  <si>
    <t>2016 CĐN (12+3)</t>
  </si>
  <si>
    <t>Ngành: Điện Công nghiệp</t>
  </si>
  <si>
    <t>Ngành: Lắp đặt thiết bị lạnh</t>
  </si>
  <si>
    <t>Ngành: Điện lạnh</t>
  </si>
  <si>
    <t>CỘNG 04 Lớp</t>
  </si>
  <si>
    <t>Điện lạnh</t>
  </si>
  <si>
    <t>Điện công nghiệp</t>
  </si>
  <si>
    <t>CỘNG 01 Lớp</t>
  </si>
  <si>
    <t>TOÀN TRƯỜNG</t>
  </si>
  <si>
    <t>Cao đẳng nghề</t>
  </si>
  <si>
    <t>Cao đẳng liên thông</t>
  </si>
  <si>
    <t>CỘNG CĐN</t>
  </si>
  <si>
    <t>Liên thông Cao đẳng</t>
  </si>
  <si>
    <t>TỔNG BẬC LTCĐ</t>
  </si>
  <si>
    <t>Bậc đào tạo: Liên thông Cao đẳng</t>
  </si>
  <si>
    <t>TRƯỜNG CAO ĐẲNG LÝ TỰ TRỌNG</t>
  </si>
  <si>
    <t>THÀNH PHỐ HỒ CHÍ MINH</t>
  </si>
  <si>
    <t>THỐNG KÊ KẾT QUẢ RÈN LUYỆN NĂM HỌC 2017-2018</t>
  </si>
  <si>
    <t>Bậc đào tạo: Trung cấp</t>
  </si>
  <si>
    <t>TỔNG: 2017T2</t>
  </si>
  <si>
    <t>17T4-ĐCN1</t>
  </si>
  <si>
    <t>17T4-ĐCN2</t>
  </si>
  <si>
    <t>17T4-ĐTC1</t>
  </si>
  <si>
    <t>17T4-ĐĐT1</t>
  </si>
  <si>
    <t>17T4-LĐL1</t>
  </si>
  <si>
    <t>17T4-LĐL2</t>
  </si>
  <si>
    <t>17T4-CNL1</t>
  </si>
  <si>
    <t>17T4-CKL1</t>
  </si>
  <si>
    <t>17T4-CCK1</t>
  </si>
  <si>
    <t>17T4-CCK2</t>
  </si>
  <si>
    <t>17T4-CNÔ1</t>
  </si>
  <si>
    <t>17T4-CNÔ2</t>
  </si>
  <si>
    <t>17T4-CNÔ3</t>
  </si>
  <si>
    <t>17T4-CNÔ4</t>
  </si>
  <si>
    <t>17T4-CNM1</t>
  </si>
  <si>
    <t>17T4-CMT1</t>
  </si>
  <si>
    <t>17T4-LTM1</t>
  </si>
  <si>
    <t>17T4-QTM1</t>
  </si>
  <si>
    <t>17T4-TKW1</t>
  </si>
  <si>
    <t>17T4-THU1</t>
  </si>
  <si>
    <t>17T4-KTD1</t>
  </si>
  <si>
    <t>17T4-QTD1</t>
  </si>
  <si>
    <t>17T4-NNA1</t>
  </si>
  <si>
    <t>TỔNG: 2017T4</t>
  </si>
  <si>
    <t>Thành phố Hồ Chí Minh, ngày 31 tháng 7 năm 2018</t>
  </si>
  <si>
    <t>Trung cấp</t>
  </si>
  <si>
    <t>16CĐ-ĐCN1</t>
  </si>
  <si>
    <t>16CĐ-ĐCN2</t>
  </si>
  <si>
    <t>16CĐ-ĐCN3</t>
  </si>
  <si>
    <t>16CĐ-ĐCN4</t>
  </si>
  <si>
    <t>16CĐ-ĐCN5</t>
  </si>
  <si>
    <t>16CĐ-ĐTCN1</t>
  </si>
  <si>
    <t>16CĐ-TĐH1</t>
  </si>
  <si>
    <t>16CĐ-CĐ1</t>
  </si>
  <si>
    <t>16CĐ-CĐT1</t>
  </si>
  <si>
    <t>16CĐ-CNC1</t>
  </si>
  <si>
    <t>16CĐ-CTM1</t>
  </si>
  <si>
    <t>16CĐ-CTM2</t>
  </si>
  <si>
    <t>16CĐ-CTM3</t>
  </si>
  <si>
    <t>16CĐ-CTM4</t>
  </si>
  <si>
    <t>16CĐ-CTM5</t>
  </si>
  <si>
    <t>16CĐ-TP1</t>
  </si>
  <si>
    <t>16CĐ-TM1</t>
  </si>
  <si>
    <t>16CĐ-TM2</t>
  </si>
  <si>
    <t>16CĐ-TW1</t>
  </si>
  <si>
    <t>17C1-ĐCN1</t>
  </si>
  <si>
    <t>17C1-ĐCN2</t>
  </si>
  <si>
    <t>17C1-ĐCN3</t>
  </si>
  <si>
    <t>17C1-ĐCN4</t>
  </si>
  <si>
    <t>17C1-ĐĐT1</t>
  </si>
  <si>
    <t>17C1-ĐĐT2</t>
  </si>
  <si>
    <t>17C1-ĐĐT3</t>
  </si>
  <si>
    <t>17C1-ĐĐT4</t>
  </si>
  <si>
    <t>17C1-CĐT1</t>
  </si>
  <si>
    <t>17C1-ĐTC1</t>
  </si>
  <si>
    <t>17C1-TĐH1</t>
  </si>
  <si>
    <t>17C1-KML1</t>
  </si>
  <si>
    <t>17C1-KML2</t>
  </si>
  <si>
    <t>17C1-VSL1</t>
  </si>
  <si>
    <t>17C1-VSL2</t>
  </si>
  <si>
    <t>17C1-CNL1</t>
  </si>
  <si>
    <t>17C1-CCK1</t>
  </si>
  <si>
    <t>17C1-CCK2</t>
  </si>
  <si>
    <t>17C1-CCK3</t>
  </si>
  <si>
    <t>17C1-CCK4</t>
  </si>
  <si>
    <t>17C1-CCK5</t>
  </si>
  <si>
    <t>17C1-CCK6</t>
  </si>
  <si>
    <t>17C1-CCK7</t>
  </si>
  <si>
    <t>17C1-CCK8</t>
  </si>
  <si>
    <t>17C1-CTM1</t>
  </si>
  <si>
    <t>17C1-CTM2</t>
  </si>
  <si>
    <t>17C1-CKL1</t>
  </si>
  <si>
    <t>17C1-BCN1</t>
  </si>
  <si>
    <t>17C1-CNÔ1</t>
  </si>
  <si>
    <t>17C1-CNÔ2</t>
  </si>
  <si>
    <t>17C1-CNÔ3</t>
  </si>
  <si>
    <t>17C1-CNÔ4</t>
  </si>
  <si>
    <t>17C1-CNÔ5</t>
  </si>
  <si>
    <t>17C1-CNÔ6</t>
  </si>
  <si>
    <t>17C1-CNÔ7</t>
  </si>
  <si>
    <t>17C1-CNÔ8</t>
  </si>
  <si>
    <t>17C1-CNÔ9</t>
  </si>
  <si>
    <t>17C1-CNÔ10</t>
  </si>
  <si>
    <t>17C1-CNÔ11</t>
  </si>
  <si>
    <t>17C1-CNÔ12</t>
  </si>
  <si>
    <t>17C1-CNÔ13</t>
  </si>
  <si>
    <t>17C1-CNÔ14</t>
  </si>
  <si>
    <t>17C1-CNM1</t>
  </si>
  <si>
    <t>17C1-CNM2</t>
  </si>
  <si>
    <t>17C1-ANM1</t>
  </si>
  <si>
    <t>17C1-CMT1</t>
  </si>
  <si>
    <t>17C1-THU1</t>
  </si>
  <si>
    <t>17C1-TKW1</t>
  </si>
  <si>
    <t>17C1-LTM1</t>
  </si>
  <si>
    <t>17C1-LTM2</t>
  </si>
  <si>
    <t>17C1-QTM1</t>
  </si>
  <si>
    <t>17C1-KTD1</t>
  </si>
  <si>
    <t>17C1-QTD1</t>
  </si>
  <si>
    <t>17C1-NNA1</t>
  </si>
  <si>
    <t>Cao đẳng</t>
  </si>
  <si>
    <t>Gửi BC</t>
  </si>
  <si>
    <t>TỔNG TC</t>
  </si>
  <si>
    <t>P.TRƯỞNG PHÒNG CTCT - HSSV</t>
  </si>
  <si>
    <t>Ngành: Điện công nghiệp</t>
  </si>
  <si>
    <t>Ngành: Điện tử công nghiệp</t>
  </si>
  <si>
    <t>Ngành: Công nghệ kỹ thuật Điện, Điện tử</t>
  </si>
  <si>
    <t>Ngành: Công nghệ Kỹ thuật điều khiển và Tự động hóa</t>
  </si>
  <si>
    <t>CỘNG 05 Lớp</t>
  </si>
  <si>
    <t>Ngành: Kỹ thuật máy lạnh và Điều hòa không khí</t>
  </si>
  <si>
    <t>Ngành: Vận hành, sửa chữa thiết bị lạnh</t>
  </si>
  <si>
    <t>Ngành: Công nghệ kỹ thuật nhiệt</t>
  </si>
  <si>
    <t>TỔNG CỘNG
(16 LỚP)</t>
  </si>
  <si>
    <t>Ngành: Kỹ thuật Bảo trì và sửa chữa máy CNC</t>
  </si>
  <si>
    <t>Ngành: Bảo trì hệ thống thiết bị công nghiệp</t>
  </si>
  <si>
    <t>Ngành: Công nghệ kỹ thuật cơ khí</t>
  </si>
  <si>
    <t>CỘNG 09 Lớp</t>
  </si>
  <si>
    <t>Ngành: Công nghệ chế tạo máy</t>
  </si>
  <si>
    <t>Ngành: Công nghệ phần mềm</t>
  </si>
  <si>
    <t>Ngành: Mạng máy tính, Quản trị mạng máy tính</t>
  </si>
  <si>
    <t>Ngành: Công nghệ Web_Thiết kế Web</t>
  </si>
  <si>
    <t>Ngành: Công nghệ kỹ thuật máy tính</t>
  </si>
  <si>
    <t>Ngành: Lập trình máy tính</t>
  </si>
  <si>
    <t>Ngành: An ninh mạng</t>
  </si>
  <si>
    <t>Ngành: Tin học ứng dụng</t>
  </si>
  <si>
    <t>Ngành: Thiết kế trang Web</t>
  </si>
  <si>
    <t>Ngành: Công nghệ kỹ thuật phần cứng máy tính</t>
  </si>
  <si>
    <t>Ngành: Quản trị doanh nghiệp</t>
  </si>
  <si>
    <t>Khoa: Khoa học cơ bản (Ngôn ngữ Anh)</t>
  </si>
  <si>
    <t>Ngành: Tiếng Anh</t>
  </si>
  <si>
    <t>Điện tử công nghiệp</t>
  </si>
  <si>
    <t>CNKT ĐK Tự động</t>
  </si>
  <si>
    <t>Kỷ thuật ML&amp;ĐHKK</t>
  </si>
  <si>
    <t>VH - SC thiết bị lạnh</t>
  </si>
  <si>
    <t>KT-BT-SC máy CNC</t>
  </si>
  <si>
    <t>Bảo trì HT - TB - CN</t>
  </si>
  <si>
    <t>CNKT Cơ khí</t>
  </si>
  <si>
    <t>CN Chế tạo máy</t>
  </si>
  <si>
    <t>CN May &amp; Thời trang</t>
  </si>
  <si>
    <t>Công nghệ May</t>
  </si>
  <si>
    <t>Công nghệ phần mềm</t>
  </si>
  <si>
    <t>Mạng MT, QT Mạng</t>
  </si>
  <si>
    <t>CN Web, TK Web</t>
  </si>
  <si>
    <t>CNKT Máy tính</t>
  </si>
  <si>
    <t>Lập trình máy tính</t>
  </si>
  <si>
    <t>An ninh mạng</t>
  </si>
  <si>
    <t>Tin học ứng dụng</t>
  </si>
  <si>
    <t>Thiết kế trang Web</t>
  </si>
  <si>
    <t>CNKT phần cứng MT</t>
  </si>
  <si>
    <t>Kế toán doanh nghiệp</t>
  </si>
  <si>
    <t>Quản trị doanh nghiệp</t>
  </si>
  <si>
    <t>Tiếng Anh</t>
  </si>
  <si>
    <t>TỔNG TOÀN TRƯỜNG</t>
  </si>
  <si>
    <t xml:space="preserve"> - Từ TB trở lên =</t>
  </si>
  <si>
    <t>(Đã ký)</t>
  </si>
  <si>
    <t>THỐNG KÊ KẾT QUẢ RÈN LUYỆN NĂM HỌC 2018-2019</t>
  </si>
  <si>
    <t>Lê Xuân Thiện</t>
  </si>
  <si>
    <t>KHÓA 2017 Trung cấp (3N)</t>
  </si>
  <si>
    <t>KHÓA 2018 Trung cấp (1N3)</t>
  </si>
  <si>
    <t>18T2-CNÔ1</t>
  </si>
  <si>
    <t>18T4-ĐCN1</t>
  </si>
  <si>
    <t>18T4-ĐCN2</t>
  </si>
  <si>
    <t>18T4-ĐĐT1</t>
  </si>
  <si>
    <t>18T4-CĐT1</t>
  </si>
  <si>
    <t>18T4-KML1</t>
  </si>
  <si>
    <t>18T4-VSL1</t>
  </si>
  <si>
    <t>18T4-VSL2</t>
  </si>
  <si>
    <t>18T4-CKC1</t>
  </si>
  <si>
    <t>18T4-CCK1</t>
  </si>
  <si>
    <t>18T4-CCK2</t>
  </si>
  <si>
    <t>18T4-CNÔ1</t>
  </si>
  <si>
    <t>18T4-CNÔ2</t>
  </si>
  <si>
    <t>18T4-CNÔ3</t>
  </si>
  <si>
    <t>18T4-CNÔ4</t>
  </si>
  <si>
    <t>18T4-CNÔ5</t>
  </si>
  <si>
    <t>18T4-CNÔ6</t>
  </si>
  <si>
    <t>18T4-CNM1</t>
  </si>
  <si>
    <t>18T4-ANM1</t>
  </si>
  <si>
    <t>18T4-CMT1</t>
  </si>
  <si>
    <t>18T4-CMT2</t>
  </si>
  <si>
    <t>18T4-TKW1</t>
  </si>
  <si>
    <t>18T4-THU1</t>
  </si>
  <si>
    <t>18T4-THU2</t>
  </si>
  <si>
    <t>18T4-TKĐ1</t>
  </si>
  <si>
    <t>18T4-TKĐ2</t>
  </si>
  <si>
    <t>18T4-LTM1</t>
  </si>
  <si>
    <t>18T4-LTM2</t>
  </si>
  <si>
    <t>18T4-QTM1</t>
  </si>
  <si>
    <t>18T4-TCD1</t>
  </si>
  <si>
    <t>18T4-KTD1</t>
  </si>
  <si>
    <t>18T4-QTD1</t>
  </si>
  <si>
    <t>18T4-QTD2</t>
  </si>
  <si>
    <t>18T4-NNA1</t>
  </si>
  <si>
    <t>18T4-NNA2</t>
  </si>
  <si>
    <t>18T4-NNA3</t>
  </si>
  <si>
    <t>18T4-KXD1</t>
  </si>
  <si>
    <t xml:space="preserve"> - Yếu =</t>
  </si>
  <si>
    <t>KHÓA 2018 Trung cấp (3N)</t>
  </si>
  <si>
    <t xml:space="preserve">Bậc đào tạo: Cao đẳng </t>
  </si>
  <si>
    <t>KHÓA 2016 Cao đẳng</t>
  </si>
  <si>
    <t>TỔNG: 2016CĐ</t>
  </si>
  <si>
    <t>KHÓA 2017 Cao đẳng</t>
  </si>
  <si>
    <t>TỔNG: 2017C1</t>
  </si>
  <si>
    <t>KHÓA 2018 Cao đẳng</t>
  </si>
  <si>
    <t>18C1-ĐCN1</t>
  </si>
  <si>
    <t>18C1-ĐCN2</t>
  </si>
  <si>
    <t>18C1-ĐCN3</t>
  </si>
  <si>
    <t>18C1-ĐCN4</t>
  </si>
  <si>
    <t>18C1-ĐĐT1</t>
  </si>
  <si>
    <t>18C1-ĐĐT2</t>
  </si>
  <si>
    <t>18C1-ĐĐT3</t>
  </si>
  <si>
    <t>18C1-CĐT1</t>
  </si>
  <si>
    <t>18C1-CĐT2</t>
  </si>
  <si>
    <t>18C1-TĐH1</t>
  </si>
  <si>
    <t>18C1-TĐH2</t>
  </si>
  <si>
    <t>18C1-KML1</t>
  </si>
  <si>
    <t>18C1-KML2</t>
  </si>
  <si>
    <t>18C1-VSL1</t>
  </si>
  <si>
    <t>18C1-VSL2</t>
  </si>
  <si>
    <t>18C1-VSL3</t>
  </si>
  <si>
    <t>18C1-CNL1</t>
  </si>
  <si>
    <t>18C1-CCK1</t>
  </si>
  <si>
    <t>18C1-CCK2</t>
  </si>
  <si>
    <t>18C1-CCK3</t>
  </si>
  <si>
    <t>18C1-CCK4</t>
  </si>
  <si>
    <t>18C1-CCK5</t>
  </si>
  <si>
    <t>18C1-CCK6</t>
  </si>
  <si>
    <t>18C1-CCK7</t>
  </si>
  <si>
    <t>18C1-CCK8</t>
  </si>
  <si>
    <t>18C1-CCK9</t>
  </si>
  <si>
    <t>18C1-CTM1</t>
  </si>
  <si>
    <t>18C1-CTM2</t>
  </si>
  <si>
    <t>18C1-CKL1</t>
  </si>
  <si>
    <t>18C1-BCN1</t>
  </si>
  <si>
    <t>18C1-CNÔ1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</si>
  <si>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</si>
  <si>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</si>
  <si>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</si>
  <si>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</si>
  <si>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</si>
  <si>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</si>
  <si>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</si>
  <si>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</si>
  <si>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</si>
  <si>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</si>
  <si>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</si>
  <si>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</si>
  <si>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</si>
  <si>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</si>
  <si>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</si>
  <si>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</si>
  <si>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18C1-CNÔ18</t>
  </si>
  <si>
    <t>18C1-CNÔ19</t>
  </si>
  <si>
    <t>18C1-CNM1</t>
  </si>
  <si>
    <t>18C1-CNM2</t>
  </si>
  <si>
    <t>18C1-CMT1</t>
  </si>
  <si>
    <t>18C1-CMT2</t>
  </si>
  <si>
    <t>18C1-TKĐ1</t>
  </si>
  <si>
    <t>18C1-TMĐ1</t>
  </si>
  <si>
    <t>18C1-THU1</t>
  </si>
  <si>
    <t>18C1-LTM1</t>
  </si>
  <si>
    <t>18C1-LTM2</t>
  </si>
  <si>
    <t>18C1-QTM1</t>
  </si>
  <si>
    <t>18C1-KTD1</t>
  </si>
  <si>
    <t>18C1-KTD2</t>
  </si>
  <si>
    <t>18C1-QTD1</t>
  </si>
  <si>
    <t>18C1-QTD2</t>
  </si>
  <si>
    <t>18C1-NNA1</t>
  </si>
  <si>
    <t>18C1-NNA2</t>
  </si>
  <si>
    <t>18C1-KXD1</t>
  </si>
  <si>
    <t>TỔNG: 2018C1</t>
  </si>
  <si>
    <t>CỘNG CĐ</t>
  </si>
  <si>
    <t>KHÓA 2016 Cao đẳng nghề</t>
  </si>
  <si>
    <t>TỔNG BẬC CĐ</t>
  </si>
  <si>
    <t>Thành phố Hồ Chí Minh, ngày      tháng  8  năm 2019</t>
  </si>
  <si>
    <t>P.TRƯỞNG PHÒNG CTCT-HSSV</t>
  </si>
  <si>
    <t>18C2-ĐĐT1</t>
  </si>
  <si>
    <t>18C2-CNÔ1</t>
  </si>
  <si>
    <t>18C2-QTM1</t>
  </si>
  <si>
    <t>18C2-KTD1</t>
  </si>
  <si>
    <t>18C2-CNL1</t>
  </si>
  <si>
    <t>18C2-CCK1</t>
  </si>
  <si>
    <t>Thành phố Hồ Chí Minh, ngày      tháng 8 năm 2019</t>
  </si>
  <si>
    <t>Trung bình</t>
  </si>
  <si>
    <t>Bậc đào tạo: Trung cấp Chính quy 1 năm, 1N3, 3 năm (Liên kết đào tạo)</t>
  </si>
  <si>
    <t>18T5-ĐCN1</t>
  </si>
  <si>
    <t>18T6-ĐCN1</t>
  </si>
  <si>
    <t>18T7-ĐCN1</t>
  </si>
  <si>
    <t>TỔNG: TRUNG CẤP</t>
  </si>
  <si>
    <t>Thành phố Hồ Chí Minh, ngày     tháng  8 năm 2019</t>
  </si>
  <si>
    <t>Trung cấp (LKĐT)</t>
  </si>
  <si>
    <t>2016 CĐ (3N)</t>
  </si>
  <si>
    <t>2017 CĐ (2N)</t>
  </si>
  <si>
    <t>2018 CĐ (2N)</t>
  </si>
  <si>
    <t>2018 LTCĐ</t>
  </si>
  <si>
    <t>2018 T5,T6,T7 (LKĐT)</t>
  </si>
  <si>
    <t>2018 T2 (1N3)</t>
  </si>
  <si>
    <t>2017 T4 (3N)</t>
  </si>
  <si>
    <t>2018 T4 (3N)</t>
  </si>
  <si>
    <t>Thành phố Hồ Chí Minh, ngày     tháng 8 năm 2019</t>
  </si>
  <si>
    <t>18C2-CNM1</t>
  </si>
  <si>
    <t>Trần Thị Diễm Thúy</t>
  </si>
  <si>
    <t>Lê Minh Phong</t>
  </si>
  <si>
    <t>Lữ Xuân Trang</t>
  </si>
  <si>
    <t>Cao Thị Nga</t>
  </si>
  <si>
    <t>Tăng Cẩm Huê</t>
  </si>
  <si>
    <t>Trần Đình Khoa</t>
  </si>
  <si>
    <t>Nguyễn Văn Đông</t>
  </si>
  <si>
    <t>Phan Anh Tuấn Kiệt</t>
  </si>
  <si>
    <t>Lê Nguyễn Mỹ Trâm</t>
  </si>
  <si>
    <t>Ngô Hoàng Anh</t>
  </si>
  <si>
    <t>Đặng Thế Huân</t>
  </si>
  <si>
    <t>Nguyễn Ngọc Quỳnh</t>
  </si>
  <si>
    <t>Dương Đức Kiên</t>
  </si>
  <si>
    <t>Nguyễn Thị Dinh</t>
  </si>
  <si>
    <t>Lê Thị Hà Giang</t>
  </si>
  <si>
    <t>Đặng Thị Nhật Minh</t>
  </si>
  <si>
    <t>Nguyễn Thị Cẩm Thạch</t>
  </si>
  <si>
    <t>Vũ Hạnh Chiêu</t>
  </si>
  <si>
    <t>Nguyễn Văn Yên</t>
  </si>
  <si>
    <t>Nguyễn Vũ Xuân Thì</t>
  </si>
  <si>
    <t>Vũ Quang Khải</t>
  </si>
  <si>
    <t>Sĩ Thị Chung</t>
  </si>
  <si>
    <t>Trần Quốc Duy</t>
  </si>
  <si>
    <t>Bùi Thị Ngọc Sương</t>
  </si>
  <si>
    <t>Cao Xuân Giang</t>
  </si>
  <si>
    <t>Võ Thị Kim Thư</t>
  </si>
  <si>
    <t>Lê Phi Trường</t>
  </si>
  <si>
    <t>Trịnh Hoàng Hiệp</t>
  </si>
  <si>
    <t>Nguyễn Thị Thu Hà</t>
  </si>
  <si>
    <t>Nguyễn thị Nhuận</t>
  </si>
  <si>
    <t>Nguyễn Phương Hà</t>
  </si>
  <si>
    <t>Hoàng Thị Trang</t>
  </si>
  <si>
    <t>Nguyễn Trung Dũng</t>
  </si>
  <si>
    <t>Hoàng Văn Viết</t>
  </si>
  <si>
    <t>Võ Cường</t>
  </si>
  <si>
    <t>Đỗ Huỳnh Thanh Phong</t>
  </si>
  <si>
    <t>Nguyễn Hồng Đức</t>
  </si>
  <si>
    <t>Phạm Minh nghĩa</t>
  </si>
  <si>
    <t>Hà Nhật Thanh</t>
  </si>
  <si>
    <t>Nguyễn Văn Đôn</t>
  </si>
  <si>
    <t>Phan Văn Thành</t>
  </si>
  <si>
    <t>Nguyễn T.Vĩnh Phúc</t>
  </si>
  <si>
    <t>Nguyễn Thanh Giang</t>
  </si>
  <si>
    <t>Lê Văn Bình</t>
  </si>
  <si>
    <t>Huỳnh Thị Mai</t>
  </si>
  <si>
    <t>Trần Vĩnh Xuyên</t>
  </si>
  <si>
    <t>Đặng Đức Minh</t>
  </si>
  <si>
    <t>Nguyễn Thị Tố Nga</t>
  </si>
  <si>
    <t>Nguyễn Văn Sơn</t>
  </si>
  <si>
    <t>Nguyễn Ngọc Trang</t>
  </si>
  <si>
    <t>Nguyễn Thị Khánh Thư</t>
  </si>
  <si>
    <t>Khoa: Điện - Điện tử</t>
  </si>
  <si>
    <t>GHI CHÚ
(Không xếp loại)</t>
  </si>
  <si>
    <t>CỘNG  13 Lớp</t>
  </si>
  <si>
    <t>CỘNG 08 Lớp</t>
  </si>
  <si>
    <t>TỔNG CỘNG
(43 LỚP)</t>
  </si>
  <si>
    <t>Khoa: Nhiệt - Lạnh</t>
  </si>
  <si>
    <t>Ngành: Kỹ thuật máy lạnh và điều hòa không khí</t>
  </si>
  <si>
    <t>TỔNG CỘNG
(22 LỚP)</t>
  </si>
  <si>
    <t>Khoa: Cơ khí</t>
  </si>
  <si>
    <t>Chưa đánh giá</t>
  </si>
  <si>
    <t>CỘNG 18 Lớp</t>
  </si>
  <si>
    <t>01 BLKQ</t>
  </si>
  <si>
    <t>Ngành: Cơ khí chế tạo</t>
  </si>
  <si>
    <t>CỘNG 01 lỚP</t>
  </si>
  <si>
    <t>CỘNG 04 lỚP</t>
  </si>
  <si>
    <t>TỔNG CỘNG
(41 LỚP)</t>
  </si>
  <si>
    <t>Khoa: Động Lực</t>
  </si>
  <si>
    <t>CỘNG 45 Lớp</t>
  </si>
  <si>
    <t>CỘNG 12 Lớp</t>
  </si>
  <si>
    <t>TỔNG CỘNG
(58 LỚP)</t>
  </si>
  <si>
    <t>Khoa: May - Thời trang</t>
  </si>
  <si>
    <t>Cộng 05 Lớp</t>
  </si>
  <si>
    <t>Cộng 03 Lớp</t>
  </si>
  <si>
    <t>TỔNG CỘNG
(10 LỚP)</t>
  </si>
  <si>
    <t>Thành phố Hồ Chí Minh, ngày       tháng 8 năm 2019</t>
  </si>
  <si>
    <t>Ngành: Thiết kế đồ họa</t>
  </si>
  <si>
    <t>Ngành: Thương mại điện tử</t>
  </si>
  <si>
    <t>TỔNG CỘNG
(38 LỚP)</t>
  </si>
  <si>
    <t>Ngành: Tài chính doanh nghiệp</t>
  </si>
  <si>
    <t>TỔNG CỘNG
(07 LỚP)</t>
  </si>
  <si>
    <t>Thành phố Hồ Chí Minh, ngày 24 tháng 4 năm 2019</t>
  </si>
  <si>
    <t>Khoa: Xây dựng</t>
  </si>
  <si>
    <t>TỔNG CỘNG
(02 LỚP)</t>
  </si>
  <si>
    <t>Cơ khí chế tạo</t>
  </si>
  <si>
    <t>Thiết kế đồ họa</t>
  </si>
  <si>
    <t>Thương mại điện tử</t>
  </si>
  <si>
    <t>Tài chính doanh nghiệp</t>
  </si>
  <si>
    <t>Kỹ thuật Xây dựng</t>
  </si>
  <si>
    <r>
      <t xml:space="preserve">10 </t>
    </r>
    <r>
      <rPr>
        <sz val="10"/>
        <color indexed="8"/>
        <rFont val="Times New Roman"/>
        <family val="1"/>
      </rPr>
      <t>BLKQ</t>
    </r>
  </si>
  <si>
    <t xml:space="preserve">Yếu </t>
  </si>
  <si>
    <t>Bậc đào tạo: Trung cấp và Cao đẳng  (Yếu từ 10 % trở lên)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</si>
</sst>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"/>
    <numFmt numFmtId="165" formatCode="_(* #,##0_);_(* \(#,##0\);_(* &quot;-&quot;??_);_(@_)"/>
    <numFmt numFmtId="166" formatCode="&quot;\&quot;#,##0;[Red]&quot;\&quot;\-#,##0"/>
    <numFmt numFmtId="167" formatCode="&quot;\&quot;#,##0.00;[Red]&quot;\&quot;\-#,##0.00"/>
    <numFmt numFmtId="168" formatCode="\$#,##0\ ;\(\$#,##0\)"/>
    <numFmt numFmtId="169" formatCode="&quot;\&quot;#,##0;[Red]&quot;\&quot;&quot;\&quot;\-#,##0"/>
    <numFmt numFmtId="170" formatCode="&quot;\&quot;#,##0.00;[Red]&quot;\&quot;&quot;\&quot;&quot;\&quot;&quot;\&quot;&quot;\&quot;&quot;\&quot;\-#,##0.00"/>
  </numFmts>
  <fonts count="41">
    <font>
      <sz val="11"/>
      <name val="VNI-Times"/>
    </font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i/>
      <sz val="5"/>
      <name val="Times New Roman"/>
      <family val="1"/>
    </font>
    <font>
      <b/>
      <u/>
      <sz val="11"/>
      <name val="Times New Roman"/>
      <family val="1"/>
    </font>
    <font>
      <sz val="12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vertAlign val="superscript"/>
      <sz val="12"/>
      <name val="Times New Roman"/>
      <family val="1"/>
    </font>
    <font>
      <b/>
      <sz val="13"/>
      <name val="Times New Roman"/>
      <family val="1"/>
    </font>
    <font>
      <vertAlign val="superscript"/>
      <sz val="13"/>
      <name val="Times New Roman"/>
      <family val="1"/>
    </font>
    <font>
      <i/>
      <sz val="13"/>
      <name val="Times New Roman"/>
      <family val="1"/>
    </font>
    <font>
      <b/>
      <sz val="13"/>
      <color indexed="8"/>
      <name val="Times New Roman"/>
      <family val="1"/>
    </font>
    <font>
      <i/>
      <sz val="11"/>
      <name val="Times New Roman"/>
      <family val="1"/>
    </font>
    <font>
      <sz val="10"/>
      <color indexed="8"/>
      <name val="Times New Roman"/>
      <family val="1"/>
    </font>
    <font>
      <vertAlign val="superscript"/>
      <sz val="13"/>
      <color indexed="8"/>
      <name val="Times New Roman"/>
      <family val="1"/>
    </font>
    <font>
      <vertAlign val="superscript"/>
      <sz val="12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indexed="8"/>
      <name val="VNI-Times"/>
    </font>
    <font>
      <sz val="11"/>
      <color theme="0"/>
      <name val="Times New Roman"/>
      <family val="1"/>
    </font>
    <font>
      <sz val="10"/>
      <name val="Times New Roman"/>
      <family val="1"/>
    </font>
    <font>
      <sz val="6"/>
      <name val="Times New Roman"/>
      <family val="1"/>
    </font>
    <font>
      <sz val="9"/>
      <color indexed="8"/>
      <name val="Times New Roman"/>
      <family val="1"/>
    </font>
    <font>
      <sz val="9"/>
      <name val="Times New Roman"/>
      <family val="1"/>
    </font>
    <font>
      <vertAlign val="superscript"/>
      <sz val="12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21">
    <xf numFmtId="0" fontId="0" fillId="0" borderId="0"/>
    <xf numFmtId="43" fontId="1" fillId="0" borderId="0" applyFont="0" applyFill="0" applyBorder="0" applyAlignment="0" applyProtection="0"/>
    <xf numFmtId="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9" fontId="3" fillId="0" borderId="0" applyFont="0" applyFill="0" applyBorder="0" applyAlignment="0" applyProtection="0"/>
    <xf numFmtId="170" fontId="3" fillId="0" borderId="0" applyFont="0" applyFill="0" applyBorder="0" applyAlignment="0" applyProtection="0"/>
    <xf numFmtId="167" fontId="8" fillId="0" borderId="0" applyFont="0" applyFill="0" applyBorder="0" applyAlignment="0" applyProtection="0"/>
    <xf numFmtId="166" fontId="8" fillId="0" borderId="0" applyFont="0" applyFill="0" applyBorder="0" applyAlignment="0" applyProtection="0"/>
    <xf numFmtId="0" fontId="9" fillId="0" borderId="0"/>
    <xf numFmtId="0" fontId="3" fillId="0" borderId="0"/>
  </cellStyleXfs>
  <cellXfs count="323">
    <xf numFmtId="0" fontId="0" fillId="0" borderId="0" xfId="0"/>
    <xf numFmtId="0" fontId="3" fillId="0" borderId="0" xfId="20"/>
    <xf numFmtId="0" fontId="11" fillId="0" borderId="0" xfId="0" applyFont="1"/>
    <xf numFmtId="0" fontId="14" fillId="0" borderId="2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5" fillId="2" borderId="3" xfId="0" applyFont="1" applyFill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4" fillId="0" borderId="0" xfId="0" applyFont="1" applyAlignment="1"/>
    <xf numFmtId="0" fontId="16" fillId="0" borderId="0" xfId="0" applyFont="1"/>
    <xf numFmtId="0" fontId="17" fillId="0" borderId="0" xfId="0" applyFont="1"/>
    <xf numFmtId="0" fontId="15" fillId="2" borderId="3" xfId="0" applyFont="1" applyFill="1" applyBorder="1" applyAlignment="1">
      <alignment horizontal="center" vertical="center"/>
    </xf>
    <xf numFmtId="0" fontId="11" fillId="0" borderId="0" xfId="0" applyFont="1" applyBorder="1"/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/>
    </xf>
    <xf numFmtId="0" fontId="12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12" fillId="0" borderId="0" xfId="0" applyFont="1" applyBorder="1"/>
    <xf numFmtId="0" fontId="11" fillId="0" borderId="0" xfId="0" applyFont="1" applyAlignment="1"/>
    <xf numFmtId="0" fontId="12" fillId="0" borderId="0" xfId="0" applyFont="1" applyBorder="1" applyAlignment="1"/>
    <xf numFmtId="0" fontId="20" fillId="0" borderId="0" xfId="0" applyFont="1"/>
    <xf numFmtId="0" fontId="20" fillId="0" borderId="0" xfId="0" applyFont="1" applyBorder="1"/>
    <xf numFmtId="0" fontId="23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2" fillId="3" borderId="0" xfId="0" applyFont="1" applyFill="1" applyBorder="1" applyAlignment="1">
      <alignment horizontal="center"/>
    </xf>
    <xf numFmtId="0" fontId="11" fillId="0" borderId="0" xfId="0" applyFont="1" applyAlignment="1">
      <alignment horizontal="center"/>
    </xf>
    <xf numFmtId="0" fontId="23" fillId="0" borderId="0" xfId="0" applyFont="1" applyAlignment="1">
      <alignment vertical="center"/>
    </xf>
    <xf numFmtId="1" fontId="14" fillId="2" borderId="3" xfId="0" applyNumberFormat="1" applyFont="1" applyFill="1" applyBorder="1" applyAlignment="1">
      <alignment horizontal="center" vertical="center"/>
    </xf>
    <xf numFmtId="1" fontId="21" fillId="4" borderId="3" xfId="0" applyNumberFormat="1" applyFont="1" applyFill="1" applyBorder="1" applyAlignment="1">
      <alignment horizontal="center" vertical="center"/>
    </xf>
    <xf numFmtId="1" fontId="14" fillId="4" borderId="3" xfId="0" applyNumberFormat="1" applyFont="1" applyFill="1" applyBorder="1" applyAlignment="1">
      <alignment horizontal="center" vertical="center"/>
    </xf>
    <xf numFmtId="1" fontId="21" fillId="2" borderId="3" xfId="0" applyNumberFormat="1" applyFont="1" applyFill="1" applyBorder="1" applyAlignment="1">
      <alignment horizontal="center" vertical="center"/>
    </xf>
    <xf numFmtId="165" fontId="21" fillId="2" borderId="3" xfId="1" applyNumberFormat="1" applyFont="1" applyFill="1" applyBorder="1" applyAlignment="1">
      <alignment horizontal="center" vertical="center"/>
    </xf>
    <xf numFmtId="165" fontId="11" fillId="0" borderId="0" xfId="0" applyNumberFormat="1" applyFont="1"/>
    <xf numFmtId="0" fontId="11" fillId="0" borderId="5" xfId="0" applyFont="1" applyBorder="1" applyAlignment="1">
      <alignment horizontal="right" vertical="center"/>
    </xf>
    <xf numFmtId="0" fontId="11" fillId="0" borderId="5" xfId="0" applyFont="1" applyBorder="1" applyAlignment="1">
      <alignment vertical="center"/>
    </xf>
    <xf numFmtId="1" fontId="21" fillId="3" borderId="3" xfId="0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2" fontId="22" fillId="0" borderId="3" xfId="0" applyNumberFormat="1" applyFont="1" applyBorder="1" applyAlignment="1">
      <alignment vertical="center"/>
    </xf>
    <xf numFmtId="2" fontId="22" fillId="0" borderId="3" xfId="0" applyNumberFormat="1" applyFont="1" applyBorder="1" applyAlignment="1">
      <alignment horizontal="right" vertical="center"/>
    </xf>
    <xf numFmtId="164" fontId="20" fillId="0" borderId="3" xfId="0" applyNumberFormat="1" applyFont="1" applyBorder="1" applyAlignment="1">
      <alignment horizontal="center" vertical="center"/>
    </xf>
    <xf numFmtId="2" fontId="21" fillId="2" borderId="7" xfId="0" applyNumberFormat="1" applyFont="1" applyFill="1" applyBorder="1" applyAlignment="1">
      <alignment horizontal="right" vertical="center"/>
    </xf>
    <xf numFmtId="1" fontId="21" fillId="4" borderId="7" xfId="0" applyNumberFormat="1" applyFont="1" applyFill="1" applyBorder="1" applyAlignment="1">
      <alignment horizontal="center" vertical="center"/>
    </xf>
    <xf numFmtId="2" fontId="21" fillId="4" borderId="7" xfId="0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/>
    </xf>
    <xf numFmtId="0" fontId="14" fillId="0" borderId="0" xfId="0" applyFont="1"/>
    <xf numFmtId="2" fontId="21" fillId="4" borderId="7" xfId="0" applyNumberFormat="1" applyFont="1" applyFill="1" applyBorder="1" applyAlignment="1">
      <alignment vertical="center"/>
    </xf>
    <xf numFmtId="0" fontId="13" fillId="0" borderId="0" xfId="0" applyFont="1" applyBorder="1" applyAlignment="1">
      <alignment horizontal="center"/>
    </xf>
    <xf numFmtId="0" fontId="13" fillId="0" borderId="2" xfId="0" applyFont="1" applyBorder="1" applyAlignment="1">
      <alignment horizontal="center"/>
    </xf>
    <xf numFmtId="0" fontId="12" fillId="0" borderId="4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8" fillId="0" borderId="3" xfId="0" applyFont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/>
    </xf>
    <xf numFmtId="1" fontId="18" fillId="2" borderId="3" xfId="0" applyNumberFormat="1" applyFont="1" applyFill="1" applyBorder="1" applyAlignment="1">
      <alignment horizontal="center" vertical="center"/>
    </xf>
    <xf numFmtId="1" fontId="18" fillId="3" borderId="3" xfId="0" applyNumberFormat="1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1" fontId="22" fillId="2" borderId="3" xfId="0" applyNumberFormat="1" applyFont="1" applyFill="1" applyBorder="1" applyAlignment="1">
      <alignment horizontal="center" vertical="center"/>
    </xf>
    <xf numFmtId="1" fontId="22" fillId="3" borderId="3" xfId="0" applyNumberFormat="1" applyFont="1" applyFill="1" applyBorder="1" applyAlignment="1">
      <alignment horizontal="center" vertical="center"/>
    </xf>
    <xf numFmtId="0" fontId="18" fillId="4" borderId="7" xfId="0" applyFont="1" applyFill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20" fillId="0" borderId="6" xfId="0" applyFont="1" applyBorder="1" applyAlignment="1">
      <alignment vertical="center"/>
    </xf>
    <xf numFmtId="0" fontId="22" fillId="3" borderId="3" xfId="0" applyFont="1" applyFill="1" applyBorder="1" applyAlignment="1">
      <alignment horizontal="center" vertical="center"/>
    </xf>
    <xf numFmtId="1" fontId="22" fillId="0" borderId="3" xfId="0" applyNumberFormat="1" applyFont="1" applyBorder="1" applyAlignment="1">
      <alignment horizontal="center" vertical="center"/>
    </xf>
    <xf numFmtId="1" fontId="18" fillId="0" borderId="3" xfId="0" applyNumberFormat="1" applyFont="1" applyBorder="1" applyAlignment="1">
      <alignment horizontal="center" vertical="center"/>
    </xf>
    <xf numFmtId="2" fontId="11" fillId="0" borderId="0" xfId="0" applyNumberFormat="1" applyFont="1" applyBorder="1" applyAlignment="1">
      <alignment vertical="center"/>
    </xf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31" fillId="0" borderId="0" xfId="0" applyFont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/>
    </xf>
    <xf numFmtId="0" fontId="21" fillId="0" borderId="0" xfId="0" applyFont="1" applyBorder="1" applyAlignment="1">
      <alignment horizontal="center"/>
    </xf>
    <xf numFmtId="0" fontId="19" fillId="0" borderId="0" xfId="0" applyFont="1" applyBorder="1"/>
    <xf numFmtId="0" fontId="33" fillId="2" borderId="3" xfId="0" applyFont="1" applyFill="1" applyBorder="1" applyAlignment="1">
      <alignment horizontal="center"/>
    </xf>
    <xf numFmtId="0" fontId="20" fillId="0" borderId="6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3" borderId="0" xfId="0" applyFont="1" applyFill="1" applyBorder="1" applyAlignment="1">
      <alignment horizontal="center" vertical="center"/>
    </xf>
    <xf numFmtId="2" fontId="21" fillId="2" borderId="3" xfId="0" applyNumberFormat="1" applyFont="1" applyFill="1" applyBorder="1" applyAlignment="1">
      <alignment horizontal="right" vertical="center"/>
    </xf>
    <xf numFmtId="0" fontId="19" fillId="0" borderId="0" xfId="0" applyFont="1" applyAlignment="1"/>
    <xf numFmtId="0" fontId="20" fillId="0" borderId="6" xfId="0" applyFont="1" applyBorder="1" applyAlignment="1">
      <alignment horizontal="center"/>
    </xf>
    <xf numFmtId="0" fontId="19" fillId="3" borderId="0" xfId="0" applyFont="1" applyFill="1" applyBorder="1" applyAlignment="1">
      <alignment horizontal="center"/>
    </xf>
    <xf numFmtId="2" fontId="21" fillId="4" borderId="3" xfId="0" applyNumberFormat="1" applyFont="1" applyFill="1" applyBorder="1" applyAlignment="1">
      <alignment horizontal="right" vertical="center"/>
    </xf>
    <xf numFmtId="0" fontId="29" fillId="3" borderId="8" xfId="0" applyFont="1" applyFill="1" applyBorder="1" applyAlignment="1">
      <alignment horizontal="left" vertical="center"/>
    </xf>
    <xf numFmtId="0" fontId="29" fillId="3" borderId="9" xfId="0" applyFont="1" applyFill="1" applyBorder="1" applyAlignment="1">
      <alignment horizontal="left" vertical="center"/>
    </xf>
    <xf numFmtId="0" fontId="29" fillId="3" borderId="10" xfId="0" applyFont="1" applyFill="1" applyBorder="1" applyAlignment="1">
      <alignment horizontal="left" vertical="center"/>
    </xf>
    <xf numFmtId="1" fontId="20" fillId="0" borderId="3" xfId="0" applyNumberFormat="1" applyFont="1" applyBorder="1" applyAlignment="1">
      <alignment horizontal="center" vertical="center"/>
    </xf>
    <xf numFmtId="2" fontId="11" fillId="0" borderId="0" xfId="0" applyNumberFormat="1" applyFont="1" applyBorder="1"/>
    <xf numFmtId="0" fontId="11" fillId="0" borderId="6" xfId="0" applyFont="1" applyBorder="1" applyAlignment="1">
      <alignment horizontal="left" vertical="center"/>
    </xf>
    <xf numFmtId="0" fontId="29" fillId="3" borderId="11" xfId="0" applyFont="1" applyFill="1" applyBorder="1" applyAlignment="1">
      <alignment horizontal="left" vertical="center"/>
    </xf>
    <xf numFmtId="0" fontId="14" fillId="3" borderId="7" xfId="0" applyFont="1" applyFill="1" applyBorder="1" applyAlignment="1">
      <alignment horizontal="center" vertical="center"/>
    </xf>
    <xf numFmtId="2" fontId="18" fillId="0" borderId="0" xfId="0" applyNumberFormat="1" applyFont="1"/>
    <xf numFmtId="1" fontId="14" fillId="3" borderId="3" xfId="0" applyNumberFormat="1" applyFont="1" applyFill="1" applyBorder="1" applyAlignment="1">
      <alignment horizontal="center" vertical="center"/>
    </xf>
    <xf numFmtId="2" fontId="22" fillId="0" borderId="0" xfId="0" applyNumberFormat="1" applyFont="1"/>
    <xf numFmtId="2" fontId="21" fillId="3" borderId="3" xfId="0" applyNumberFormat="1" applyFont="1" applyFill="1" applyBorder="1" applyAlignment="1">
      <alignment horizontal="right" vertical="center"/>
    </xf>
    <xf numFmtId="2" fontId="18" fillId="0" borderId="0" xfId="0" applyNumberFormat="1" applyFont="1" applyAlignment="1">
      <alignment horizontal="right"/>
    </xf>
    <xf numFmtId="2" fontId="22" fillId="0" borderId="0" xfId="0" applyNumberFormat="1" applyFont="1" applyAlignment="1">
      <alignment horizontal="right"/>
    </xf>
    <xf numFmtId="0" fontId="20" fillId="0" borderId="6" xfId="0" applyFont="1" applyBorder="1" applyAlignment="1">
      <alignment horizontal="left" vertical="center"/>
    </xf>
    <xf numFmtId="0" fontId="14" fillId="0" borderId="0" xfId="0" applyFont="1" applyBorder="1"/>
    <xf numFmtId="0" fontId="18" fillId="0" borderId="0" xfId="0" applyFont="1" applyBorder="1"/>
    <xf numFmtId="2" fontId="14" fillId="0" borderId="0" xfId="0" applyNumberFormat="1" applyFont="1" applyBorder="1"/>
    <xf numFmtId="0" fontId="18" fillId="0" borderId="0" xfId="0" applyFont="1"/>
    <xf numFmtId="2" fontId="11" fillId="0" borderId="0" xfId="0" applyNumberFormat="1" applyFont="1"/>
    <xf numFmtId="0" fontId="24" fillId="0" borderId="0" xfId="0" applyFont="1" applyAlignment="1">
      <alignment horizontal="center"/>
    </xf>
    <xf numFmtId="1" fontId="11" fillId="0" borderId="3" xfId="0" applyNumberFormat="1" applyFont="1" applyBorder="1" applyAlignment="1">
      <alignment horizontal="center" vertical="center"/>
    </xf>
    <xf numFmtId="0" fontId="19" fillId="0" borderId="0" xfId="0" applyFont="1"/>
    <xf numFmtId="165" fontId="14" fillId="5" borderId="3" xfId="1" applyNumberFormat="1" applyFont="1" applyFill="1" applyBorder="1" applyAlignment="1">
      <alignment horizontal="center" vertical="center"/>
    </xf>
    <xf numFmtId="2" fontId="21" fillId="5" borderId="7" xfId="0" applyNumberFormat="1" applyFont="1" applyFill="1" applyBorder="1" applyAlignment="1">
      <alignment vertical="center"/>
    </xf>
    <xf numFmtId="2" fontId="21" fillId="5" borderId="7" xfId="0" applyNumberFormat="1" applyFont="1" applyFill="1" applyBorder="1" applyAlignment="1">
      <alignment horizontal="right" vertical="center"/>
    </xf>
    <xf numFmtId="165" fontId="14" fillId="0" borderId="0" xfId="0" applyNumberFormat="1" applyFont="1"/>
    <xf numFmtId="2" fontId="29" fillId="0" borderId="0" xfId="0" applyNumberFormat="1" applyFont="1" applyAlignment="1">
      <alignment horizontal="right"/>
    </xf>
    <xf numFmtId="165" fontId="19" fillId="0" borderId="0" xfId="0" applyNumberFormat="1" applyFont="1"/>
    <xf numFmtId="2" fontId="19" fillId="0" borderId="0" xfId="0" applyNumberFormat="1" applyFont="1"/>
    <xf numFmtId="0" fontId="11" fillId="0" borderId="0" xfId="0" applyFont="1" applyAlignment="1">
      <alignment horizontal="right"/>
    </xf>
    <xf numFmtId="0" fontId="23" fillId="0" borderId="0" xfId="0" applyFont="1" applyAlignment="1">
      <alignment horizontal="right" vertical="center"/>
    </xf>
    <xf numFmtId="0" fontId="13" fillId="0" borderId="2" xfId="0" applyFont="1" applyBorder="1" applyAlignment="1">
      <alignment horizontal="right"/>
    </xf>
    <xf numFmtId="0" fontId="14" fillId="0" borderId="0" xfId="0" applyFont="1" applyAlignment="1">
      <alignment horizontal="right"/>
    </xf>
    <xf numFmtId="0" fontId="24" fillId="0" borderId="0" xfId="0" applyFont="1" applyAlignment="1">
      <alignment horizontal="right"/>
    </xf>
    <xf numFmtId="0" fontId="27" fillId="0" borderId="0" xfId="0" applyFont="1" applyAlignment="1">
      <alignment horizontal="right"/>
    </xf>
    <xf numFmtId="0" fontId="11" fillId="0" borderId="0" xfId="0" applyFont="1" applyBorder="1" applyAlignment="1">
      <alignment horizontal="right"/>
    </xf>
    <xf numFmtId="0" fontId="18" fillId="0" borderId="0" xfId="0" applyFont="1" applyBorder="1" applyAlignment="1">
      <alignment horizontal="right"/>
    </xf>
    <xf numFmtId="2" fontId="21" fillId="3" borderId="3" xfId="0" applyNumberFormat="1" applyFont="1" applyFill="1" applyBorder="1" applyAlignment="1">
      <alignment horizontal="center" vertical="center"/>
    </xf>
    <xf numFmtId="1" fontId="14" fillId="5" borderId="3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33" fillId="3" borderId="4" xfId="0" applyFont="1" applyFill="1" applyBorder="1" applyAlignment="1">
      <alignment horizontal="center"/>
    </xf>
    <xf numFmtId="0" fontId="33" fillId="3" borderId="5" xfId="0" applyFont="1" applyFill="1" applyBorder="1" applyAlignment="1">
      <alignment horizontal="center"/>
    </xf>
    <xf numFmtId="0" fontId="19" fillId="3" borderId="12" xfId="0" applyFont="1" applyFill="1" applyBorder="1" applyAlignment="1">
      <alignment horizontal="center" vertical="center"/>
    </xf>
    <xf numFmtId="1" fontId="20" fillId="3" borderId="13" xfId="0" applyNumberFormat="1" applyFont="1" applyFill="1" applyBorder="1" applyAlignment="1">
      <alignment horizontal="center" vertical="center"/>
    </xf>
    <xf numFmtId="1" fontId="20" fillId="4" borderId="13" xfId="0" applyNumberFormat="1" applyFont="1" applyFill="1" applyBorder="1" applyAlignment="1">
      <alignment horizontal="center" vertical="center"/>
    </xf>
    <xf numFmtId="2" fontId="20" fillId="3" borderId="13" xfId="0" applyNumberFormat="1" applyFont="1" applyFill="1" applyBorder="1" applyAlignment="1">
      <alignment horizontal="right" vertical="center"/>
    </xf>
    <xf numFmtId="2" fontId="20" fillId="3" borderId="13" xfId="0" applyNumberFormat="1" applyFont="1" applyFill="1" applyBorder="1" applyAlignment="1">
      <alignment horizontal="center" vertical="center"/>
    </xf>
    <xf numFmtId="1" fontId="20" fillId="3" borderId="14" xfId="0" applyNumberFormat="1" applyFont="1" applyFill="1" applyBorder="1" applyAlignment="1">
      <alignment horizontal="center" vertical="center"/>
    </xf>
    <xf numFmtId="1" fontId="20" fillId="4" borderId="14" xfId="0" applyNumberFormat="1" applyFont="1" applyFill="1" applyBorder="1" applyAlignment="1">
      <alignment horizontal="center" vertical="center"/>
    </xf>
    <xf numFmtId="2" fontId="20" fillId="3" borderId="14" xfId="0" applyNumberFormat="1" applyFont="1" applyFill="1" applyBorder="1" applyAlignment="1">
      <alignment horizontal="right" vertical="center"/>
    </xf>
    <xf numFmtId="2" fontId="20" fillId="3" borderId="14" xfId="0" applyNumberFormat="1" applyFont="1" applyFill="1" applyBorder="1" applyAlignment="1">
      <alignment horizontal="center" vertical="center"/>
    </xf>
    <xf numFmtId="0" fontId="29" fillId="3" borderId="14" xfId="0" applyFont="1" applyFill="1" applyBorder="1" applyAlignment="1">
      <alignment horizontal="left" vertical="center"/>
    </xf>
    <xf numFmtId="0" fontId="29" fillId="3" borderId="15" xfId="0" applyFont="1" applyFill="1" applyBorder="1" applyAlignment="1">
      <alignment horizontal="left" vertical="center"/>
    </xf>
    <xf numFmtId="1" fontId="20" fillId="3" borderId="15" xfId="0" applyNumberFormat="1" applyFont="1" applyFill="1" applyBorder="1" applyAlignment="1">
      <alignment horizontal="center" vertical="center"/>
    </xf>
    <xf numFmtId="1" fontId="20" fillId="4" borderId="15" xfId="0" applyNumberFormat="1" applyFont="1" applyFill="1" applyBorder="1" applyAlignment="1">
      <alignment horizontal="center" vertical="center"/>
    </xf>
    <xf numFmtId="2" fontId="20" fillId="3" borderId="15" xfId="0" applyNumberFormat="1" applyFont="1" applyFill="1" applyBorder="1" applyAlignment="1">
      <alignment horizontal="right" vertical="center"/>
    </xf>
    <xf numFmtId="2" fontId="20" fillId="3" borderId="15" xfId="0" applyNumberFormat="1" applyFont="1" applyFill="1" applyBorder="1" applyAlignment="1">
      <alignment horizontal="center" vertical="center"/>
    </xf>
    <xf numFmtId="0" fontId="29" fillId="3" borderId="4" xfId="0" applyFont="1" applyFill="1" applyBorder="1" applyAlignment="1">
      <alignment horizontal="left" vertical="center"/>
    </xf>
    <xf numFmtId="1" fontId="20" fillId="3" borderId="3" xfId="0" applyNumberFormat="1" applyFont="1" applyFill="1" applyBorder="1" applyAlignment="1">
      <alignment horizontal="center" vertical="center"/>
    </xf>
    <xf numFmtId="1" fontId="20" fillId="4" borderId="3" xfId="0" applyNumberFormat="1" applyFont="1" applyFill="1" applyBorder="1" applyAlignment="1">
      <alignment horizontal="center" vertical="center"/>
    </xf>
    <xf numFmtId="2" fontId="20" fillId="3" borderId="3" xfId="0" applyNumberFormat="1" applyFont="1" applyFill="1" applyBorder="1" applyAlignment="1">
      <alignment horizontal="right" vertical="center"/>
    </xf>
    <xf numFmtId="2" fontId="20" fillId="3" borderId="3" xfId="0" applyNumberFormat="1" applyFont="1" applyFill="1" applyBorder="1" applyAlignment="1">
      <alignment horizontal="center" vertical="center"/>
    </xf>
    <xf numFmtId="1" fontId="20" fillId="3" borderId="16" xfId="0" applyNumberFormat="1" applyFont="1" applyFill="1" applyBorder="1" applyAlignment="1">
      <alignment horizontal="center" vertical="center"/>
    </xf>
    <xf numFmtId="1" fontId="20" fillId="4" borderId="16" xfId="0" applyNumberFormat="1" applyFont="1" applyFill="1" applyBorder="1" applyAlignment="1">
      <alignment horizontal="center" vertical="center"/>
    </xf>
    <xf numFmtId="2" fontId="20" fillId="3" borderId="16" xfId="0" applyNumberFormat="1" applyFont="1" applyFill="1" applyBorder="1" applyAlignment="1">
      <alignment horizontal="right" vertical="center"/>
    </xf>
    <xf numFmtId="2" fontId="20" fillId="3" borderId="16" xfId="0" applyNumberFormat="1" applyFont="1" applyFill="1" applyBorder="1" applyAlignment="1">
      <alignment horizontal="center" vertical="center"/>
    </xf>
    <xf numFmtId="165" fontId="19" fillId="2" borderId="3" xfId="1" applyNumberFormat="1" applyFont="1" applyFill="1" applyBorder="1" applyAlignment="1">
      <alignment horizontal="center" vertical="center"/>
    </xf>
    <xf numFmtId="2" fontId="19" fillId="2" borderId="7" xfId="0" applyNumberFormat="1" applyFont="1" applyFill="1" applyBorder="1" applyAlignment="1">
      <alignment horizontal="right" vertical="center"/>
    </xf>
    <xf numFmtId="2" fontId="19" fillId="2" borderId="7" xfId="0" applyNumberFormat="1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right"/>
    </xf>
    <xf numFmtId="0" fontId="11" fillId="0" borderId="0" xfId="0" applyFont="1" applyBorder="1" applyAlignment="1"/>
    <xf numFmtId="0" fontId="23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4" fillId="0" borderId="0" xfId="0" applyFont="1" applyAlignment="1"/>
    <xf numFmtId="0" fontId="18" fillId="6" borderId="3" xfId="0" applyFont="1" applyFill="1" applyBorder="1" applyAlignment="1">
      <alignment horizontal="center" vertical="center"/>
    </xf>
    <xf numFmtId="1" fontId="36" fillId="0" borderId="3" xfId="0" applyNumberFormat="1" applyFont="1" applyBorder="1" applyAlignment="1">
      <alignment horizontal="left" vertical="center"/>
    </xf>
    <xf numFmtId="1" fontId="29" fillId="0" borderId="3" xfId="0" applyNumberFormat="1" applyFont="1" applyBorder="1" applyAlignment="1">
      <alignment horizontal="left" vertical="center"/>
    </xf>
    <xf numFmtId="1" fontId="15" fillId="5" borderId="3" xfId="0" applyNumberFormat="1" applyFont="1" applyFill="1" applyBorder="1" applyAlignment="1">
      <alignment horizontal="center" vertical="center"/>
    </xf>
    <xf numFmtId="1" fontId="12" fillId="0" borderId="0" xfId="0" applyNumberFormat="1" applyFont="1"/>
    <xf numFmtId="2" fontId="12" fillId="0" borderId="0" xfId="0" applyNumberFormat="1" applyFont="1"/>
    <xf numFmtId="0" fontId="24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28" fillId="0" borderId="0" xfId="0" applyFont="1" applyAlignment="1">
      <alignment horizontal="right"/>
    </xf>
    <xf numFmtId="165" fontId="12" fillId="0" borderId="0" xfId="0" applyNumberFormat="1" applyFont="1"/>
    <xf numFmtId="0" fontId="24" fillId="0" borderId="0" xfId="0" applyFont="1" applyAlignment="1">
      <alignment horizontal="center"/>
    </xf>
    <xf numFmtId="0" fontId="18" fillId="7" borderId="3" xfId="0" applyFont="1" applyFill="1" applyBorder="1" applyAlignment="1">
      <alignment horizontal="center" vertical="center"/>
    </xf>
    <xf numFmtId="0" fontId="21" fillId="7" borderId="3" xfId="0" applyFont="1" applyFill="1" applyBorder="1" applyAlignment="1">
      <alignment horizontal="center" vertical="center"/>
    </xf>
    <xf numFmtId="2" fontId="21" fillId="7" borderId="3" xfId="0" applyNumberFormat="1" applyFont="1" applyFill="1" applyBorder="1" applyAlignment="1">
      <alignment horizontal="center" vertical="center"/>
    </xf>
    <xf numFmtId="0" fontId="22" fillId="7" borderId="3" xfId="0" applyFont="1" applyFill="1" applyBorder="1" applyAlignment="1">
      <alignment horizontal="center" vertical="center"/>
    </xf>
    <xf numFmtId="1" fontId="14" fillId="0" borderId="0" xfId="0" applyNumberFormat="1" applyFont="1"/>
    <xf numFmtId="165" fontId="12" fillId="0" borderId="0" xfId="0" applyNumberFormat="1" applyFont="1" applyAlignment="1">
      <alignment horizontal="center"/>
    </xf>
    <xf numFmtId="2" fontId="12" fillId="0" borderId="0" xfId="0" applyNumberFormat="1" applyFont="1" applyAlignment="1">
      <alignment horizontal="center"/>
    </xf>
    <xf numFmtId="1" fontId="21" fillId="7" borderId="3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32" fillId="0" borderId="0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1" fontId="37" fillId="0" borderId="3" xfId="0" applyNumberFormat="1" applyFont="1" applyBorder="1" applyAlignment="1">
      <alignment horizontal="left" vertical="center"/>
    </xf>
    <xf numFmtId="1" fontId="36" fillId="0" borderId="3" xfId="0" applyNumberFormat="1" applyFont="1" applyBorder="1" applyAlignment="1">
      <alignment vertical="center"/>
    </xf>
    <xf numFmtId="1" fontId="38" fillId="0" borderId="3" xfId="0" applyNumberFormat="1" applyFont="1" applyBorder="1" applyAlignment="1">
      <alignment horizontal="left" vertical="center"/>
    </xf>
    <xf numFmtId="1" fontId="39" fillId="0" borderId="3" xfId="0" applyNumberFormat="1" applyFont="1" applyBorder="1" applyAlignment="1">
      <alignment horizontal="left" vertical="center"/>
    </xf>
    <xf numFmtId="1" fontId="29" fillId="0" borderId="3" xfId="0" applyNumberFormat="1" applyFont="1" applyBorder="1" applyAlignment="1">
      <alignment vertical="center"/>
    </xf>
    <xf numFmtId="1" fontId="39" fillId="0" borderId="3" xfId="0" applyNumberFormat="1" applyFont="1" applyBorder="1" applyAlignment="1">
      <alignment vertical="center"/>
    </xf>
    <xf numFmtId="0" fontId="40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1" fontId="19" fillId="3" borderId="13" xfId="0" applyNumberFormat="1" applyFont="1" applyFill="1" applyBorder="1" applyAlignment="1">
      <alignment horizontal="center" vertical="center"/>
    </xf>
    <xf numFmtId="1" fontId="19" fillId="3" borderId="14" xfId="0" applyNumberFormat="1" applyFont="1" applyFill="1" applyBorder="1" applyAlignment="1">
      <alignment horizontal="center" vertical="center"/>
    </xf>
    <xf numFmtId="1" fontId="19" fillId="3" borderId="15" xfId="0" applyNumberFormat="1" applyFont="1" applyFill="1" applyBorder="1" applyAlignment="1">
      <alignment horizontal="center" vertical="center"/>
    </xf>
    <xf numFmtId="0" fontId="29" fillId="3" borderId="26" xfId="0" applyFont="1" applyFill="1" applyBorder="1" applyAlignment="1">
      <alignment horizontal="left" vertical="center"/>
    </xf>
    <xf numFmtId="0" fontId="29" fillId="3" borderId="24" xfId="0" applyFont="1" applyFill="1" applyBorder="1" applyAlignment="1">
      <alignment horizontal="left" vertical="center"/>
    </xf>
    <xf numFmtId="1" fontId="19" fillId="3" borderId="7" xfId="0" applyNumberFormat="1" applyFont="1" applyFill="1" applyBorder="1" applyAlignment="1">
      <alignment horizontal="center" vertical="center"/>
    </xf>
    <xf numFmtId="1" fontId="20" fillId="3" borderId="7" xfId="0" applyNumberFormat="1" applyFont="1" applyFill="1" applyBorder="1" applyAlignment="1">
      <alignment horizontal="center" vertical="center"/>
    </xf>
    <xf numFmtId="1" fontId="20" fillId="4" borderId="7" xfId="0" applyNumberFormat="1" applyFont="1" applyFill="1" applyBorder="1" applyAlignment="1">
      <alignment horizontal="center" vertical="center"/>
    </xf>
    <xf numFmtId="2" fontId="20" fillId="3" borderId="7" xfId="0" applyNumberFormat="1" applyFont="1" applyFill="1" applyBorder="1" applyAlignment="1">
      <alignment horizontal="right" vertical="center"/>
    </xf>
    <xf numFmtId="2" fontId="20" fillId="3" borderId="7" xfId="0" applyNumberFormat="1" applyFont="1" applyFill="1" applyBorder="1" applyAlignment="1">
      <alignment horizontal="center" vertical="center"/>
    </xf>
    <xf numFmtId="1" fontId="19" fillId="3" borderId="3" xfId="0" applyNumberFormat="1" applyFont="1" applyFill="1" applyBorder="1" applyAlignment="1">
      <alignment horizontal="center" vertical="center"/>
    </xf>
    <xf numFmtId="1" fontId="19" fillId="3" borderId="16" xfId="0" applyNumberFormat="1" applyFont="1" applyFill="1" applyBorder="1" applyAlignment="1">
      <alignment horizontal="center" vertical="center"/>
    </xf>
    <xf numFmtId="165" fontId="33" fillId="2" borderId="3" xfId="1" applyNumberFormat="1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4" fillId="0" borderId="20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1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2" fillId="0" borderId="3" xfId="0" applyFont="1" applyBorder="1" applyAlignment="1">
      <alignment horizontal="center" vertical="center" wrapText="1"/>
    </xf>
    <xf numFmtId="0" fontId="12" fillId="3" borderId="18" xfId="0" applyFont="1" applyFill="1" applyBorder="1" applyAlignment="1">
      <alignment horizontal="center" vertical="center" wrapText="1"/>
    </xf>
    <xf numFmtId="0" fontId="12" fillId="3" borderId="17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0" fontId="3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14" fillId="5" borderId="3" xfId="0" applyFont="1" applyFill="1" applyBorder="1" applyAlignment="1">
      <alignment horizontal="center" vertical="center" wrapText="1"/>
    </xf>
    <xf numFmtId="0" fontId="14" fillId="5" borderId="3" xfId="0" applyFont="1" applyFill="1" applyBorder="1" applyAlignment="1">
      <alignment horizontal="center" vertical="center"/>
    </xf>
    <xf numFmtId="1" fontId="29" fillId="0" borderId="18" xfId="0" applyNumberFormat="1" applyFont="1" applyBorder="1" applyAlignment="1">
      <alignment horizontal="left" vertical="center"/>
    </xf>
    <xf numFmtId="1" fontId="29" fillId="0" borderId="7" xfId="0" applyNumberFormat="1" applyFont="1" applyBorder="1" applyAlignment="1">
      <alignment horizontal="left" vertical="center"/>
    </xf>
    <xf numFmtId="0" fontId="12" fillId="2" borderId="4" xfId="0" applyFont="1" applyFill="1" applyBorder="1" applyAlignment="1">
      <alignment horizontal="center" vertical="center" wrapText="1"/>
    </xf>
    <xf numFmtId="0" fontId="12" fillId="2" borderId="6" xfId="0" applyFont="1" applyFill="1" applyBorder="1" applyAlignment="1">
      <alignment horizontal="center" vertical="center"/>
    </xf>
    <xf numFmtId="0" fontId="14" fillId="0" borderId="5" xfId="0" applyFont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6" xfId="0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20" fillId="3" borderId="21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horizontal="center" vertical="center"/>
    </xf>
    <xf numFmtId="0" fontId="33" fillId="2" borderId="4" xfId="0" applyFont="1" applyFill="1" applyBorder="1" applyAlignment="1">
      <alignment horizontal="center" vertical="center" wrapText="1"/>
    </xf>
    <xf numFmtId="0" fontId="34" fillId="2" borderId="6" xfId="0" applyFont="1" applyFill="1" applyBorder="1" applyAlignment="1">
      <alignment vertical="center"/>
    </xf>
    <xf numFmtId="0" fontId="20" fillId="3" borderId="13" xfId="0" applyFont="1" applyFill="1" applyBorder="1" applyAlignment="1">
      <alignment horizontal="center" vertical="center"/>
    </xf>
    <xf numFmtId="0" fontId="20" fillId="3" borderId="17" xfId="0" applyFont="1" applyFill="1" applyBorder="1" applyAlignment="1">
      <alignment horizontal="center" vertical="center"/>
    </xf>
    <xf numFmtId="0" fontId="20" fillId="3" borderId="18" xfId="0" applyFont="1" applyFill="1" applyBorder="1" applyAlignment="1">
      <alignment horizontal="center" vertical="center"/>
    </xf>
    <xf numFmtId="0" fontId="20" fillId="3" borderId="7" xfId="0" applyFont="1" applyFill="1" applyBorder="1" applyAlignment="1">
      <alignment horizontal="center" vertical="center"/>
    </xf>
    <xf numFmtId="0" fontId="33" fillId="0" borderId="3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/>
    </xf>
    <xf numFmtId="0" fontId="20" fillId="3" borderId="14" xfId="0" applyFont="1" applyFill="1" applyBorder="1" applyAlignment="1">
      <alignment horizontal="center" vertical="center"/>
    </xf>
    <xf numFmtId="0" fontId="20" fillId="3" borderId="16" xfId="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21" fillId="2" borderId="3" xfId="0" applyFont="1" applyFill="1" applyBorder="1" applyAlignment="1">
      <alignment horizontal="center" vertical="center" wrapText="1"/>
    </xf>
    <xf numFmtId="0" fontId="21" fillId="2" borderId="3" xfId="0" applyFont="1" applyFill="1" applyBorder="1" applyAlignment="1">
      <alignment horizontal="center" vertical="center"/>
    </xf>
    <xf numFmtId="0" fontId="21" fillId="0" borderId="0" xfId="0" applyFont="1" applyAlignment="1">
      <alignment horizontal="center"/>
    </xf>
    <xf numFmtId="0" fontId="19" fillId="0" borderId="3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left" vertical="center"/>
    </xf>
    <xf numFmtId="0" fontId="21" fillId="0" borderId="5" xfId="0" applyFont="1" applyBorder="1" applyAlignment="1">
      <alignment horizontal="left" vertical="center"/>
    </xf>
    <xf numFmtId="0" fontId="21" fillId="0" borderId="6" xfId="0" applyFont="1" applyBorder="1" applyAlignment="1">
      <alignment horizontal="left" vertical="center"/>
    </xf>
    <xf numFmtId="0" fontId="32" fillId="0" borderId="0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21" fillId="0" borderId="4" xfId="0" applyFont="1" applyBorder="1" applyAlignment="1">
      <alignment horizontal="center"/>
    </xf>
    <xf numFmtId="0" fontId="21" fillId="0" borderId="5" xfId="0" applyFont="1" applyBorder="1" applyAlignment="1">
      <alignment horizontal="center"/>
    </xf>
    <xf numFmtId="0" fontId="21" fillId="4" borderId="4" xfId="0" applyFont="1" applyFill="1" applyBorder="1" applyAlignment="1">
      <alignment horizontal="center" vertical="center"/>
    </xf>
    <xf numFmtId="0" fontId="21" fillId="4" borderId="6" xfId="0" applyFont="1" applyFill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5" xfId="0" applyFont="1" applyBorder="1" applyAlignment="1">
      <alignment horizontal="center" vertical="center"/>
    </xf>
    <xf numFmtId="0" fontId="21" fillId="0" borderId="4" xfId="0" applyFont="1" applyBorder="1" applyAlignment="1">
      <alignment horizontal="left"/>
    </xf>
    <xf numFmtId="0" fontId="21" fillId="0" borderId="5" xfId="0" applyFont="1" applyBorder="1" applyAlignment="1">
      <alignment horizontal="left"/>
    </xf>
    <xf numFmtId="0" fontId="21" fillId="0" borderId="6" xfId="0" applyFont="1" applyBorder="1" applyAlignment="1">
      <alignment horizontal="left"/>
    </xf>
    <xf numFmtId="0" fontId="21" fillId="4" borderId="7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left" vertical="center" wrapText="1"/>
    </xf>
    <xf numFmtId="0" fontId="12" fillId="3" borderId="5" xfId="0" applyFont="1" applyFill="1" applyBorder="1" applyAlignment="1">
      <alignment horizontal="left" vertical="center" wrapText="1"/>
    </xf>
    <xf numFmtId="0" fontId="12" fillId="3" borderId="6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3" borderId="4" xfId="0" applyFont="1" applyFill="1" applyBorder="1" applyAlignment="1">
      <alignment horizontal="left" vertical="center" wrapText="1"/>
    </xf>
    <xf numFmtId="0" fontId="14" fillId="3" borderId="5" xfId="0" applyFont="1" applyFill="1" applyBorder="1" applyAlignment="1">
      <alignment horizontal="left" vertical="center" wrapText="1"/>
    </xf>
    <xf numFmtId="0" fontId="14" fillId="3" borderId="6" xfId="0" applyFont="1" applyFill="1" applyBorder="1" applyAlignment="1">
      <alignment horizontal="left" vertical="center" wrapText="1"/>
    </xf>
    <xf numFmtId="0" fontId="12" fillId="0" borderId="6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4" borderId="18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center" vertical="center"/>
    </xf>
    <xf numFmtId="0" fontId="12" fillId="0" borderId="6" xfId="0" applyFont="1" applyBorder="1" applyAlignment="1">
      <alignment horizontal="center"/>
    </xf>
    <xf numFmtId="0" fontId="14" fillId="0" borderId="22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25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12" fillId="2" borderId="18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0" borderId="22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</cellXfs>
  <cellStyles count="21">
    <cellStyle name="Comma" xfId="1" builtinId="3"/>
    <cellStyle name="Comma0" xfId="2"/>
    <cellStyle name="Currency0" xfId="3"/>
    <cellStyle name="Date" xfId="4"/>
    <cellStyle name="Fixed" xfId="5"/>
    <cellStyle name="Heading 1" xfId="6" builtinId="16" customBuiltin="1"/>
    <cellStyle name="Heading 2" xfId="7" builtinId="17" customBuiltin="1"/>
    <cellStyle name="Normal" xfId="0" builtinId="0"/>
    <cellStyle name="Total" xfId="8" builtinId="25" customBuiltin="1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  <cellStyle name="표준_kc-elec system check list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47625</xdr:rowOff>
    </xdr:from>
    <xdr:to>
      <xdr:col>2</xdr:col>
      <xdr:colOff>459105</xdr:colOff>
      <xdr:row>3</xdr:row>
      <xdr:rowOff>47625</xdr:rowOff>
    </xdr:to>
    <xdr:sp macro="" textlink="">
      <xdr:nvSpPr>
        <xdr:cNvPr id="1027" name="Line 1"/>
        <xdr:cNvSpPr>
          <a:spLocks noChangeShapeType="1"/>
        </xdr:cNvSpPr>
      </xdr:nvSpPr>
      <xdr:spPr bwMode="auto">
        <a:xfrm>
          <a:off x="981075" y="733425"/>
          <a:ext cx="1249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104775</xdr:colOff>
      <xdr:row>2</xdr:row>
      <xdr:rowOff>0</xdr:rowOff>
    </xdr:from>
    <xdr:to>
      <xdr:col>15</xdr:col>
      <xdr:colOff>594360</xdr:colOff>
      <xdr:row>2</xdr:row>
      <xdr:rowOff>0</xdr:rowOff>
    </xdr:to>
    <xdr:sp macro="" textlink="">
      <xdr:nvSpPr>
        <xdr:cNvPr id="1028" name="Line 2"/>
        <xdr:cNvSpPr>
          <a:spLocks noChangeShapeType="1"/>
        </xdr:cNvSpPr>
      </xdr:nvSpPr>
      <xdr:spPr bwMode="auto">
        <a:xfrm>
          <a:off x="6677025" y="45720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457200</xdr:colOff>
      <xdr:row>3</xdr:row>
      <xdr:rowOff>47625</xdr:rowOff>
    </xdr:from>
    <xdr:to>
      <xdr:col>2</xdr:col>
      <xdr:colOff>440055</xdr:colOff>
      <xdr:row>3</xdr:row>
      <xdr:rowOff>47625</xdr:rowOff>
    </xdr:to>
    <xdr:sp macro="" textlink="">
      <xdr:nvSpPr>
        <xdr:cNvPr id="6" name="Line 3"/>
        <xdr:cNvSpPr>
          <a:spLocks noChangeShapeType="1"/>
        </xdr:cNvSpPr>
      </xdr:nvSpPr>
      <xdr:spPr bwMode="auto">
        <a:xfrm>
          <a:off x="962025" y="676275"/>
          <a:ext cx="1325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123825</xdr:colOff>
      <xdr:row>2</xdr:row>
      <xdr:rowOff>9525</xdr:rowOff>
    </xdr:from>
    <xdr:to>
      <xdr:col>15</xdr:col>
      <xdr:colOff>613410</xdr:colOff>
      <xdr:row>2</xdr:row>
      <xdr:rowOff>9525</xdr:rowOff>
    </xdr:to>
    <xdr:sp macro="" textlink="">
      <xdr:nvSpPr>
        <xdr:cNvPr id="7" name="Line 4"/>
        <xdr:cNvSpPr>
          <a:spLocks noChangeShapeType="1"/>
        </xdr:cNvSpPr>
      </xdr:nvSpPr>
      <xdr:spPr bwMode="auto">
        <a:xfrm>
          <a:off x="6772275" y="4286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361950</xdr:colOff>
      <xdr:row>29</xdr:row>
      <xdr:rowOff>57150</xdr:rowOff>
    </xdr:from>
    <xdr:to>
      <xdr:col>2</xdr:col>
      <xdr:colOff>466725</xdr:colOff>
      <xdr:row>29</xdr:row>
      <xdr:rowOff>57150</xdr:rowOff>
    </xdr:to>
    <xdr:sp macro="" textlink="">
      <xdr:nvSpPr>
        <xdr:cNvPr id="6155" name="Line 3"/>
        <xdr:cNvSpPr>
          <a:spLocks noChangeShapeType="1"/>
        </xdr:cNvSpPr>
      </xdr:nvSpPr>
      <xdr:spPr bwMode="auto">
        <a:xfrm>
          <a:off x="866775" y="7762875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114300</xdr:colOff>
      <xdr:row>28</xdr:row>
      <xdr:rowOff>9525</xdr:rowOff>
    </xdr:from>
    <xdr:to>
      <xdr:col>15</xdr:col>
      <xdr:colOff>603885</xdr:colOff>
      <xdr:row>28</xdr:row>
      <xdr:rowOff>9525</xdr:rowOff>
    </xdr:to>
    <xdr:sp macro="" textlink="">
      <xdr:nvSpPr>
        <xdr:cNvPr id="6156" name="Line 4"/>
        <xdr:cNvSpPr>
          <a:spLocks noChangeShapeType="1"/>
        </xdr:cNvSpPr>
      </xdr:nvSpPr>
      <xdr:spPr bwMode="auto">
        <a:xfrm>
          <a:off x="6610350" y="748665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114300</xdr:colOff>
      <xdr:row>2</xdr:row>
      <xdr:rowOff>9525</xdr:rowOff>
    </xdr:from>
    <xdr:to>
      <xdr:col>15</xdr:col>
      <xdr:colOff>603885</xdr:colOff>
      <xdr:row>2</xdr:row>
      <xdr:rowOff>9525</xdr:rowOff>
    </xdr:to>
    <xdr:sp macro="" textlink="">
      <xdr:nvSpPr>
        <xdr:cNvPr id="10" name="Line 6"/>
        <xdr:cNvSpPr>
          <a:spLocks noChangeShapeType="1"/>
        </xdr:cNvSpPr>
      </xdr:nvSpPr>
      <xdr:spPr bwMode="auto">
        <a:xfrm>
          <a:off x="6610350" y="466725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409574</xdr:colOff>
      <xdr:row>3</xdr:row>
      <xdr:rowOff>57150</xdr:rowOff>
    </xdr:from>
    <xdr:to>
      <xdr:col>2</xdr:col>
      <xdr:colOff>468629</xdr:colOff>
      <xdr:row>3</xdr:row>
      <xdr:rowOff>57150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914399" y="742950"/>
          <a:ext cx="1325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95250</xdr:colOff>
      <xdr:row>2</xdr:row>
      <xdr:rowOff>19050</xdr:rowOff>
    </xdr:from>
    <xdr:to>
      <xdr:col>15</xdr:col>
      <xdr:colOff>584835</xdr:colOff>
      <xdr:row>2</xdr:row>
      <xdr:rowOff>19050</xdr:rowOff>
    </xdr:to>
    <xdr:sp macro="" textlink="">
      <xdr:nvSpPr>
        <xdr:cNvPr id="43" name="Line 2"/>
        <xdr:cNvSpPr>
          <a:spLocks noChangeShapeType="1"/>
        </xdr:cNvSpPr>
      </xdr:nvSpPr>
      <xdr:spPr bwMode="auto">
        <a:xfrm>
          <a:off x="6667500" y="47625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47623</xdr:colOff>
      <xdr:row>159</xdr:row>
      <xdr:rowOff>9525</xdr:rowOff>
    </xdr:from>
    <xdr:to>
      <xdr:col>15</xdr:col>
      <xdr:colOff>521968</xdr:colOff>
      <xdr:row>159</xdr:row>
      <xdr:rowOff>9525</xdr:rowOff>
    </xdr:to>
    <xdr:sp macro="" textlink="">
      <xdr:nvSpPr>
        <xdr:cNvPr id="44" name="Line 15"/>
        <xdr:cNvSpPr>
          <a:spLocks noChangeShapeType="1"/>
        </xdr:cNvSpPr>
      </xdr:nvSpPr>
      <xdr:spPr bwMode="auto">
        <a:xfrm>
          <a:off x="6619873" y="34575750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66675</xdr:colOff>
      <xdr:row>254</xdr:row>
      <xdr:rowOff>9525</xdr:rowOff>
    </xdr:from>
    <xdr:to>
      <xdr:col>15</xdr:col>
      <xdr:colOff>541020</xdr:colOff>
      <xdr:row>254</xdr:row>
      <xdr:rowOff>9525</xdr:rowOff>
    </xdr:to>
    <xdr:sp macro="" textlink="">
      <xdr:nvSpPr>
        <xdr:cNvPr id="45" name="Line 16"/>
        <xdr:cNvSpPr>
          <a:spLocks noChangeShapeType="1"/>
        </xdr:cNvSpPr>
      </xdr:nvSpPr>
      <xdr:spPr bwMode="auto">
        <a:xfrm>
          <a:off x="6638925" y="54940200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47623</xdr:colOff>
      <xdr:row>347</xdr:row>
      <xdr:rowOff>19050</xdr:rowOff>
    </xdr:from>
    <xdr:to>
      <xdr:col>15</xdr:col>
      <xdr:colOff>521968</xdr:colOff>
      <xdr:row>347</xdr:row>
      <xdr:rowOff>19050</xdr:rowOff>
    </xdr:to>
    <xdr:sp macro="" textlink="">
      <xdr:nvSpPr>
        <xdr:cNvPr id="46" name="Line 17"/>
        <xdr:cNvSpPr>
          <a:spLocks noChangeShapeType="1"/>
        </xdr:cNvSpPr>
      </xdr:nvSpPr>
      <xdr:spPr bwMode="auto">
        <a:xfrm>
          <a:off x="6619873" y="75476100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95249</xdr:colOff>
      <xdr:row>392</xdr:row>
      <xdr:rowOff>9525</xdr:rowOff>
    </xdr:from>
    <xdr:to>
      <xdr:col>15</xdr:col>
      <xdr:colOff>569594</xdr:colOff>
      <xdr:row>392</xdr:row>
      <xdr:rowOff>9525</xdr:rowOff>
    </xdr:to>
    <xdr:sp macro="" textlink="">
      <xdr:nvSpPr>
        <xdr:cNvPr id="47" name="Line 18"/>
        <xdr:cNvSpPr>
          <a:spLocks noChangeShapeType="1"/>
        </xdr:cNvSpPr>
      </xdr:nvSpPr>
      <xdr:spPr bwMode="auto">
        <a:xfrm>
          <a:off x="6667499" y="87039450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57149</xdr:colOff>
      <xdr:row>609</xdr:row>
      <xdr:rowOff>9525</xdr:rowOff>
    </xdr:from>
    <xdr:to>
      <xdr:col>15</xdr:col>
      <xdr:colOff>607694</xdr:colOff>
      <xdr:row>609</xdr:row>
      <xdr:rowOff>9525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629399" y="135940800"/>
          <a:ext cx="22555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85724</xdr:colOff>
      <xdr:row>95</xdr:row>
      <xdr:rowOff>9525</xdr:rowOff>
    </xdr:from>
    <xdr:to>
      <xdr:col>15</xdr:col>
      <xdr:colOff>468629</xdr:colOff>
      <xdr:row>95</xdr:row>
      <xdr:rowOff>9525</xdr:rowOff>
    </xdr:to>
    <xdr:sp macro="" textlink="">
      <xdr:nvSpPr>
        <xdr:cNvPr id="49" name="Line 21"/>
        <xdr:cNvSpPr>
          <a:spLocks noChangeShapeType="1"/>
        </xdr:cNvSpPr>
      </xdr:nvSpPr>
      <xdr:spPr bwMode="auto">
        <a:xfrm>
          <a:off x="6657974" y="20869275"/>
          <a:ext cx="20878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85724</xdr:colOff>
      <xdr:row>491</xdr:row>
      <xdr:rowOff>9525</xdr:rowOff>
    </xdr:from>
    <xdr:to>
      <xdr:col>15</xdr:col>
      <xdr:colOff>560069</xdr:colOff>
      <xdr:row>491</xdr:row>
      <xdr:rowOff>9525</xdr:rowOff>
    </xdr:to>
    <xdr:sp macro="" textlink="">
      <xdr:nvSpPr>
        <xdr:cNvPr id="50" name="Line 23"/>
        <xdr:cNvSpPr>
          <a:spLocks noChangeShapeType="1"/>
        </xdr:cNvSpPr>
      </xdr:nvSpPr>
      <xdr:spPr bwMode="auto">
        <a:xfrm>
          <a:off x="6657974" y="106784775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3</xdr:row>
      <xdr:rowOff>57150</xdr:rowOff>
    </xdr:from>
    <xdr:to>
      <xdr:col>2</xdr:col>
      <xdr:colOff>421005</xdr:colOff>
      <xdr:row>3</xdr:row>
      <xdr:rowOff>57150</xdr:rowOff>
    </xdr:to>
    <xdr:sp macro="" textlink="">
      <xdr:nvSpPr>
        <xdr:cNvPr id="51" name="Line 467"/>
        <xdr:cNvSpPr>
          <a:spLocks noChangeShapeType="1"/>
        </xdr:cNvSpPr>
      </xdr:nvSpPr>
      <xdr:spPr bwMode="auto">
        <a:xfrm>
          <a:off x="1019175" y="74295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160</xdr:row>
      <xdr:rowOff>57150</xdr:rowOff>
    </xdr:from>
    <xdr:to>
      <xdr:col>2</xdr:col>
      <xdr:colOff>440055</xdr:colOff>
      <xdr:row>160</xdr:row>
      <xdr:rowOff>57150</xdr:rowOff>
    </xdr:to>
    <xdr:sp macro="" textlink="">
      <xdr:nvSpPr>
        <xdr:cNvPr id="52" name="Line 468"/>
        <xdr:cNvSpPr>
          <a:spLocks noChangeShapeType="1"/>
        </xdr:cNvSpPr>
      </xdr:nvSpPr>
      <xdr:spPr bwMode="auto">
        <a:xfrm>
          <a:off x="1038225" y="348234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495300</xdr:colOff>
      <xdr:row>255</xdr:row>
      <xdr:rowOff>57150</xdr:rowOff>
    </xdr:from>
    <xdr:to>
      <xdr:col>2</xdr:col>
      <xdr:colOff>401955</xdr:colOff>
      <xdr:row>255</xdr:row>
      <xdr:rowOff>57150</xdr:rowOff>
    </xdr:to>
    <xdr:sp macro="" textlink="">
      <xdr:nvSpPr>
        <xdr:cNvPr id="53" name="Line 469"/>
        <xdr:cNvSpPr>
          <a:spLocks noChangeShapeType="1"/>
        </xdr:cNvSpPr>
      </xdr:nvSpPr>
      <xdr:spPr bwMode="auto">
        <a:xfrm>
          <a:off x="1000125" y="55197375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485775</xdr:colOff>
      <xdr:row>96</xdr:row>
      <xdr:rowOff>57150</xdr:rowOff>
    </xdr:from>
    <xdr:to>
      <xdr:col>2</xdr:col>
      <xdr:colOff>392430</xdr:colOff>
      <xdr:row>96</xdr:row>
      <xdr:rowOff>57150</xdr:rowOff>
    </xdr:to>
    <xdr:sp macro="" textlink="">
      <xdr:nvSpPr>
        <xdr:cNvPr id="54" name="Line 470"/>
        <xdr:cNvSpPr>
          <a:spLocks noChangeShapeType="1"/>
        </xdr:cNvSpPr>
      </xdr:nvSpPr>
      <xdr:spPr bwMode="auto">
        <a:xfrm>
          <a:off x="990600" y="21116925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348</xdr:row>
      <xdr:rowOff>57150</xdr:rowOff>
    </xdr:from>
    <xdr:to>
      <xdr:col>2</xdr:col>
      <xdr:colOff>440055</xdr:colOff>
      <xdr:row>348</xdr:row>
      <xdr:rowOff>57150</xdr:rowOff>
    </xdr:to>
    <xdr:sp macro="" textlink="">
      <xdr:nvSpPr>
        <xdr:cNvPr id="55" name="Line 471"/>
        <xdr:cNvSpPr>
          <a:spLocks noChangeShapeType="1"/>
        </xdr:cNvSpPr>
      </xdr:nvSpPr>
      <xdr:spPr bwMode="auto">
        <a:xfrm>
          <a:off x="1038225" y="757428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393</xdr:row>
      <xdr:rowOff>47625</xdr:rowOff>
    </xdr:from>
    <xdr:to>
      <xdr:col>2</xdr:col>
      <xdr:colOff>421005</xdr:colOff>
      <xdr:row>393</xdr:row>
      <xdr:rowOff>47625</xdr:rowOff>
    </xdr:to>
    <xdr:sp macro="" textlink="">
      <xdr:nvSpPr>
        <xdr:cNvPr id="56" name="Line 472"/>
        <xdr:cNvSpPr>
          <a:spLocks noChangeShapeType="1"/>
        </xdr:cNvSpPr>
      </xdr:nvSpPr>
      <xdr:spPr bwMode="auto">
        <a:xfrm>
          <a:off x="1019175" y="89049225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492</xdr:row>
      <xdr:rowOff>47625</xdr:rowOff>
    </xdr:from>
    <xdr:to>
      <xdr:col>2</xdr:col>
      <xdr:colOff>411480</xdr:colOff>
      <xdr:row>492</xdr:row>
      <xdr:rowOff>47625</xdr:rowOff>
    </xdr:to>
    <xdr:sp macro="" textlink="">
      <xdr:nvSpPr>
        <xdr:cNvPr id="57" name="Line 473"/>
        <xdr:cNvSpPr>
          <a:spLocks noChangeShapeType="1"/>
        </xdr:cNvSpPr>
      </xdr:nvSpPr>
      <xdr:spPr bwMode="auto">
        <a:xfrm>
          <a:off x="1009650" y="1093089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610</xdr:row>
      <xdr:rowOff>66675</xdr:rowOff>
    </xdr:from>
    <xdr:to>
      <xdr:col>2</xdr:col>
      <xdr:colOff>430530</xdr:colOff>
      <xdr:row>610</xdr:row>
      <xdr:rowOff>66675</xdr:rowOff>
    </xdr:to>
    <xdr:sp macro="" textlink="">
      <xdr:nvSpPr>
        <xdr:cNvPr id="58" name="Line 474"/>
        <xdr:cNvSpPr>
          <a:spLocks noChangeShapeType="1"/>
        </xdr:cNvSpPr>
      </xdr:nvSpPr>
      <xdr:spPr bwMode="auto">
        <a:xfrm>
          <a:off x="1028700" y="13352145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76200</xdr:colOff>
      <xdr:row>547</xdr:row>
      <xdr:rowOff>9525</xdr:rowOff>
    </xdr:from>
    <xdr:to>
      <xdr:col>15</xdr:col>
      <xdr:colOff>550545</xdr:colOff>
      <xdr:row>547</xdr:row>
      <xdr:rowOff>9525</xdr:rowOff>
    </xdr:to>
    <xdr:sp macro="" textlink="">
      <xdr:nvSpPr>
        <xdr:cNvPr id="59" name="Line 609"/>
        <xdr:cNvSpPr>
          <a:spLocks noChangeShapeType="1"/>
        </xdr:cNvSpPr>
      </xdr:nvSpPr>
      <xdr:spPr bwMode="auto">
        <a:xfrm>
          <a:off x="6648450" y="120005475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548</xdr:row>
      <xdr:rowOff>66675</xdr:rowOff>
    </xdr:from>
    <xdr:to>
      <xdr:col>2</xdr:col>
      <xdr:colOff>421005</xdr:colOff>
      <xdr:row>548</xdr:row>
      <xdr:rowOff>66675</xdr:rowOff>
    </xdr:to>
    <xdr:sp macro="" textlink="">
      <xdr:nvSpPr>
        <xdr:cNvPr id="60" name="Line 610"/>
        <xdr:cNvSpPr>
          <a:spLocks noChangeShapeType="1"/>
        </xdr:cNvSpPr>
      </xdr:nvSpPr>
      <xdr:spPr bwMode="auto">
        <a:xfrm>
          <a:off x="1019175" y="1227582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12</xdr:col>
      <xdr:colOff>76200</xdr:colOff>
      <xdr:row>580</xdr:row>
      <xdr:rowOff>9525</xdr:rowOff>
    </xdr:from>
    <xdr:to>
      <xdr:col>15</xdr:col>
      <xdr:colOff>550545</xdr:colOff>
      <xdr:row>580</xdr:row>
      <xdr:rowOff>9525</xdr:rowOff>
    </xdr:to>
    <xdr:sp macro="" textlink="">
      <xdr:nvSpPr>
        <xdr:cNvPr id="61" name="Line 609"/>
        <xdr:cNvSpPr>
          <a:spLocks noChangeShapeType="1"/>
        </xdr:cNvSpPr>
      </xdr:nvSpPr>
      <xdr:spPr bwMode="auto">
        <a:xfrm>
          <a:off x="6648450" y="126596775"/>
          <a:ext cx="21793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581</xdr:row>
      <xdr:rowOff>66675</xdr:rowOff>
    </xdr:from>
    <xdr:to>
      <xdr:col>2</xdr:col>
      <xdr:colOff>411480</xdr:colOff>
      <xdr:row>581</xdr:row>
      <xdr:rowOff>66675</xdr:rowOff>
    </xdr:to>
    <xdr:sp macro="" textlink="">
      <xdr:nvSpPr>
        <xdr:cNvPr id="62" name="Line 610"/>
        <xdr:cNvSpPr>
          <a:spLocks noChangeShapeType="1"/>
        </xdr:cNvSpPr>
      </xdr:nvSpPr>
      <xdr:spPr bwMode="auto">
        <a:xfrm>
          <a:off x="1009650" y="129463800"/>
          <a:ext cx="11734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104775</xdr:colOff>
      <xdr:row>32</xdr:row>
      <xdr:rowOff>57150</xdr:rowOff>
    </xdr:from>
    <xdr:to>
      <xdr:col>3</xdr:col>
      <xdr:colOff>438150</xdr:colOff>
      <xdr:row>32</xdr:row>
      <xdr:rowOff>57150</xdr:rowOff>
    </xdr:to>
    <xdr:sp macro="" textlink="">
      <xdr:nvSpPr>
        <xdr:cNvPr id="4105" name="Line 1"/>
        <xdr:cNvSpPr>
          <a:spLocks noChangeShapeType="1"/>
        </xdr:cNvSpPr>
      </xdr:nvSpPr>
      <xdr:spPr bwMode="auto">
        <a:xfrm>
          <a:off x="1266825" y="7800975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314324</xdr:colOff>
      <xdr:row>31</xdr:row>
      <xdr:rowOff>0</xdr:rowOff>
    </xdr:from>
    <xdr:to>
      <xdr:col>15</xdr:col>
      <xdr:colOff>245744</xdr:colOff>
      <xdr:row>31</xdr:row>
      <xdr:rowOff>0</xdr:rowOff>
    </xdr:to>
    <xdr:sp macro="" textlink="">
      <xdr:nvSpPr>
        <xdr:cNvPr id="4106" name="Line 2"/>
        <xdr:cNvSpPr>
          <a:spLocks noChangeShapeType="1"/>
        </xdr:cNvSpPr>
      </xdr:nvSpPr>
      <xdr:spPr bwMode="auto">
        <a:xfrm>
          <a:off x="6362699" y="7515225"/>
          <a:ext cx="21031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57150</xdr:rowOff>
    </xdr:from>
    <xdr:to>
      <xdr:col>3</xdr:col>
      <xdr:colOff>601980</xdr:colOff>
      <xdr:row>59</xdr:row>
      <xdr:rowOff>57150</xdr:rowOff>
    </xdr:to>
    <xdr:sp macro="" textlink="">
      <xdr:nvSpPr>
        <xdr:cNvPr id="4107" name="Line 3"/>
        <xdr:cNvSpPr>
          <a:spLocks noChangeShapeType="1"/>
        </xdr:cNvSpPr>
      </xdr:nvSpPr>
      <xdr:spPr bwMode="auto">
        <a:xfrm>
          <a:off x="1247775" y="148209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333375</xdr:colOff>
      <xdr:row>58</xdr:row>
      <xdr:rowOff>0</xdr:rowOff>
    </xdr:from>
    <xdr:to>
      <xdr:col>15</xdr:col>
      <xdr:colOff>173355</xdr:colOff>
      <xdr:row>58</xdr:row>
      <xdr:rowOff>0</xdr:rowOff>
    </xdr:to>
    <xdr:sp macro="" textlink="">
      <xdr:nvSpPr>
        <xdr:cNvPr id="4108" name="Line 4"/>
        <xdr:cNvSpPr>
          <a:spLocks noChangeShapeType="1"/>
        </xdr:cNvSpPr>
      </xdr:nvSpPr>
      <xdr:spPr bwMode="auto">
        <a:xfrm>
          <a:off x="6381750" y="14535150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447675</xdr:colOff>
      <xdr:row>3</xdr:row>
      <xdr:rowOff>57150</xdr:rowOff>
    </xdr:from>
    <xdr:to>
      <xdr:col>3</xdr:col>
      <xdr:colOff>382905</xdr:colOff>
      <xdr:row>3</xdr:row>
      <xdr:rowOff>57150</xdr:rowOff>
    </xdr:to>
    <xdr:sp macro="" textlink="">
      <xdr:nvSpPr>
        <xdr:cNvPr id="4109" name="Line 5"/>
        <xdr:cNvSpPr>
          <a:spLocks noChangeShapeType="1"/>
        </xdr:cNvSpPr>
      </xdr:nvSpPr>
      <xdr:spPr bwMode="auto">
        <a:xfrm>
          <a:off x="1028700" y="685800"/>
          <a:ext cx="1097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342900</xdr:colOff>
      <xdr:row>2</xdr:row>
      <xdr:rowOff>19050</xdr:rowOff>
    </xdr:from>
    <xdr:to>
      <xdr:col>15</xdr:col>
      <xdr:colOff>213360</xdr:colOff>
      <xdr:row>2</xdr:row>
      <xdr:rowOff>19050</xdr:rowOff>
    </xdr:to>
    <xdr:sp macro="" textlink="">
      <xdr:nvSpPr>
        <xdr:cNvPr id="4110" name="Line 6"/>
        <xdr:cNvSpPr>
          <a:spLocks noChangeShapeType="1"/>
        </xdr:cNvSpPr>
      </xdr:nvSpPr>
      <xdr:spPr bwMode="auto">
        <a:xfrm>
          <a:off x="5724525" y="438150"/>
          <a:ext cx="21945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133350</xdr:colOff>
      <xdr:row>126</xdr:row>
      <xdr:rowOff>57150</xdr:rowOff>
    </xdr:from>
    <xdr:to>
      <xdr:col>4</xdr:col>
      <xdr:colOff>142875</xdr:colOff>
      <xdr:row>126</xdr:row>
      <xdr:rowOff>57150</xdr:rowOff>
    </xdr:to>
    <xdr:sp macro="" textlink="">
      <xdr:nvSpPr>
        <xdr:cNvPr id="4111" name="Line 7"/>
        <xdr:cNvSpPr>
          <a:spLocks noChangeShapeType="1"/>
        </xdr:cNvSpPr>
      </xdr:nvSpPr>
      <xdr:spPr bwMode="auto">
        <a:xfrm>
          <a:off x="990600" y="29651325"/>
          <a:ext cx="1019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0</xdr:colOff>
      <xdr:row>124</xdr:row>
      <xdr:rowOff>209550</xdr:rowOff>
    </xdr:from>
    <xdr:to>
      <xdr:col>15</xdr:col>
      <xdr:colOff>361950</xdr:colOff>
      <xdr:row>124</xdr:row>
      <xdr:rowOff>209550</xdr:rowOff>
    </xdr:to>
    <xdr:sp macro="" textlink="">
      <xdr:nvSpPr>
        <xdr:cNvPr id="4112" name="Line 8"/>
        <xdr:cNvSpPr>
          <a:spLocks noChangeShapeType="1"/>
        </xdr:cNvSpPr>
      </xdr:nvSpPr>
      <xdr:spPr bwMode="auto">
        <a:xfrm>
          <a:off x="6343650" y="29346525"/>
          <a:ext cx="2171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"/>
  <sheetViews>
    <sheetView view="pageBreakPreview" topLeftCell="A37" zoomScaleNormal="75" workbookViewId="0">
      <selection activeCell="A52" sqref="A52:XFD86"/>
    </sheetView>
  </sheetViews>
  <sheetFormatPr defaultRowHeight="15"/>
  <cols>
    <col min="1" max="1" width="6.625" style="2" customWidth="1"/>
    <col min="2" max="2" width="17.625" style="2" customWidth="1"/>
    <col min="3" max="3" width="9.625" style="2" customWidth="1"/>
    <col min="4" max="4" width="7.625" style="2" customWidth="1"/>
    <col min="5" max="5" width="8.625" style="2" hidden="1" customWidth="1"/>
    <col min="6" max="6" width="6.625" style="2" hidden="1" customWidth="1"/>
    <col min="7" max="7" width="7.125" style="2" customWidth="1"/>
    <col min="8" max="8" width="8.125" style="2" customWidth="1"/>
    <col min="9" max="9" width="7.125" style="2" customWidth="1"/>
    <col min="10" max="10" width="8.125" style="2" customWidth="1"/>
    <col min="11" max="11" width="7.125" style="2" customWidth="1"/>
    <col min="12" max="12" width="8.125" style="2" customWidth="1"/>
    <col min="13" max="13" width="7.125" style="2" customWidth="1"/>
    <col min="14" max="14" width="8.125" style="2" customWidth="1"/>
    <col min="15" max="15" width="7.125" style="2" customWidth="1"/>
    <col min="16" max="16" width="8.125" style="2" customWidth="1"/>
    <col min="17" max="17" width="16.625" style="2" customWidth="1"/>
    <col min="18" max="16384" width="9" style="13"/>
  </cols>
  <sheetData>
    <row r="1" spans="1:17" ht="18" customHeight="1">
      <c r="A1" s="216" t="s">
        <v>29</v>
      </c>
      <c r="B1" s="216"/>
      <c r="C1" s="216"/>
      <c r="D1" s="216"/>
      <c r="E1" s="216"/>
      <c r="F1" s="20"/>
      <c r="G1" s="20"/>
      <c r="K1" s="214" t="s">
        <v>6</v>
      </c>
      <c r="L1" s="214"/>
      <c r="M1" s="214"/>
      <c r="N1" s="214"/>
      <c r="O1" s="214"/>
      <c r="P1" s="214"/>
      <c r="Q1" s="214"/>
    </row>
    <row r="2" spans="1:17" ht="18" customHeight="1">
      <c r="A2" s="214" t="s">
        <v>107</v>
      </c>
      <c r="B2" s="214"/>
      <c r="C2" s="214"/>
      <c r="D2" s="214"/>
      <c r="E2" s="214"/>
      <c r="F2" s="20"/>
      <c r="G2" s="20"/>
      <c r="K2" s="215" t="s">
        <v>7</v>
      </c>
      <c r="L2" s="215"/>
      <c r="M2" s="215"/>
      <c r="N2" s="215"/>
      <c r="O2" s="215"/>
      <c r="P2" s="215"/>
      <c r="Q2" s="215"/>
    </row>
    <row r="3" spans="1:17" ht="18" customHeight="1">
      <c r="A3" s="214" t="s">
        <v>108</v>
      </c>
      <c r="B3" s="214"/>
      <c r="C3" s="214"/>
      <c r="D3" s="214"/>
      <c r="E3" s="214"/>
      <c r="F3" s="20"/>
      <c r="G3" s="27"/>
      <c r="K3" s="217"/>
      <c r="L3" s="217"/>
      <c r="M3" s="217"/>
      <c r="N3" s="217"/>
      <c r="O3" s="217"/>
      <c r="P3" s="217"/>
      <c r="Q3" s="217"/>
    </row>
    <row r="4" spans="1:17" s="25" customFormat="1" ht="18" customHeight="1">
      <c r="A4" s="219"/>
      <c r="B4" s="219"/>
      <c r="C4" s="219"/>
      <c r="D4" s="219"/>
      <c r="E4" s="219"/>
      <c r="F4" s="28"/>
      <c r="G4" s="28"/>
      <c r="H4" s="24"/>
      <c r="I4" s="24"/>
      <c r="J4" s="24"/>
    </row>
    <row r="5" spans="1:17" s="15" customFormat="1" ht="30" customHeight="1">
      <c r="A5" s="218" t="s">
        <v>266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</row>
    <row r="6" spans="1:17" s="15" customFormat="1" ht="24.95" customHeight="1">
      <c r="A6" s="220" t="s">
        <v>110</v>
      </c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</row>
    <row r="7" spans="1:17" s="15" customFormat="1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7" s="21" customFormat="1" ht="20.100000000000001" customHeight="1">
      <c r="A8" s="221" t="s">
        <v>0</v>
      </c>
      <c r="B8" s="221" t="s">
        <v>31</v>
      </c>
      <c r="C8" s="226" t="s">
        <v>8</v>
      </c>
      <c r="D8" s="226"/>
      <c r="E8" s="226"/>
      <c r="F8" s="226"/>
      <c r="G8" s="227" t="s">
        <v>16</v>
      </c>
      <c r="H8" s="228"/>
      <c r="I8" s="228"/>
      <c r="J8" s="228"/>
      <c r="K8" s="228"/>
      <c r="L8" s="228"/>
      <c r="M8" s="228"/>
      <c r="N8" s="228"/>
      <c r="O8" s="228"/>
      <c r="P8" s="228"/>
      <c r="Q8" s="222" t="s">
        <v>15</v>
      </c>
    </row>
    <row r="9" spans="1:17" s="16" customFormat="1" ht="20.100000000000001" customHeight="1">
      <c r="A9" s="221"/>
      <c r="B9" s="211"/>
      <c r="C9" s="225" t="s">
        <v>9</v>
      </c>
      <c r="D9" s="211" t="s">
        <v>10</v>
      </c>
      <c r="E9" s="211" t="s">
        <v>1</v>
      </c>
      <c r="F9" s="211" t="s">
        <v>2</v>
      </c>
      <c r="G9" s="211" t="s">
        <v>11</v>
      </c>
      <c r="H9" s="211"/>
      <c r="I9" s="211" t="s">
        <v>12</v>
      </c>
      <c r="J9" s="211"/>
      <c r="K9" s="211" t="s">
        <v>13</v>
      </c>
      <c r="L9" s="211"/>
      <c r="M9" s="211" t="s">
        <v>5</v>
      </c>
      <c r="N9" s="211"/>
      <c r="O9" s="211" t="s">
        <v>14</v>
      </c>
      <c r="P9" s="211"/>
      <c r="Q9" s="223"/>
    </row>
    <row r="10" spans="1:17" s="14" customFormat="1" ht="20.100000000000001" customHeight="1">
      <c r="A10" s="221"/>
      <c r="B10" s="211"/>
      <c r="C10" s="225"/>
      <c r="D10" s="211"/>
      <c r="E10" s="211"/>
      <c r="F10" s="211"/>
      <c r="G10" s="12" t="s">
        <v>3</v>
      </c>
      <c r="H10" s="12" t="s">
        <v>4</v>
      </c>
      <c r="I10" s="12" t="s">
        <v>3</v>
      </c>
      <c r="J10" s="12" t="s">
        <v>4</v>
      </c>
      <c r="K10" s="12" t="s">
        <v>3</v>
      </c>
      <c r="L10" s="12" t="s">
        <v>4</v>
      </c>
      <c r="M10" s="12" t="s">
        <v>3</v>
      </c>
      <c r="N10" s="12" t="s">
        <v>4</v>
      </c>
      <c r="O10" s="12" t="s">
        <v>3</v>
      </c>
      <c r="P10" s="12" t="s">
        <v>4</v>
      </c>
      <c r="Q10" s="224"/>
    </row>
    <row r="11" spans="1:17" s="17" customFormat="1" ht="21.95" customHeight="1">
      <c r="A11" s="212" t="s">
        <v>56</v>
      </c>
      <c r="B11" s="213"/>
      <c r="C11" s="213"/>
      <c r="D11" s="213"/>
      <c r="E11" s="213"/>
      <c r="F11" s="213"/>
      <c r="G11" s="6"/>
      <c r="H11" s="36"/>
      <c r="I11" s="7"/>
      <c r="J11" s="36"/>
      <c r="K11" s="7"/>
      <c r="L11" s="35"/>
      <c r="M11" s="7"/>
      <c r="N11" s="7"/>
      <c r="O11" s="7"/>
      <c r="P11" s="7"/>
      <c r="Q11" s="8"/>
    </row>
    <row r="12" spans="1:17" s="17" customFormat="1" ht="20.100000000000001" customHeight="1">
      <c r="A12" s="52">
        <v>1</v>
      </c>
      <c r="B12" s="88" t="s">
        <v>57</v>
      </c>
      <c r="C12" s="54">
        <f>SUM(G12,I12,K12,M12,O12)</f>
        <v>29</v>
      </c>
      <c r="D12" s="173"/>
      <c r="E12" s="55">
        <f>C12-F12</f>
        <v>20</v>
      </c>
      <c r="F12" s="53">
        <v>9</v>
      </c>
      <c r="G12" s="38">
        <v>0</v>
      </c>
      <c r="H12" s="39">
        <f>G12*100/C12</f>
        <v>0</v>
      </c>
      <c r="I12" s="38">
        <v>0</v>
      </c>
      <c r="J12" s="39">
        <f>I12*100/C12</f>
        <v>0</v>
      </c>
      <c r="K12" s="38">
        <v>5</v>
      </c>
      <c r="L12" s="40">
        <f>K12*100/C12</f>
        <v>17.241379310344829</v>
      </c>
      <c r="M12" s="38">
        <v>23</v>
      </c>
      <c r="N12" s="40">
        <f>M12*100/C12</f>
        <v>79.310344827586206</v>
      </c>
      <c r="O12" s="38">
        <v>1</v>
      </c>
      <c r="P12" s="40">
        <f>O12*100/C12</f>
        <v>3.4482758620689653</v>
      </c>
      <c r="Q12" s="162"/>
    </row>
    <row r="13" spans="1:17" s="17" customFormat="1" ht="20.100000000000001" customHeight="1">
      <c r="A13" s="52">
        <v>2</v>
      </c>
      <c r="B13" s="97" t="s">
        <v>58</v>
      </c>
      <c r="C13" s="54">
        <f t="shared" ref="C13:C14" si="0">SUM(G13,I13,K13,M13,O13)</f>
        <v>22</v>
      </c>
      <c r="D13" s="173">
        <v>21</v>
      </c>
      <c r="E13" s="55">
        <f>C13-F13</f>
        <v>17</v>
      </c>
      <c r="F13" s="53">
        <v>5</v>
      </c>
      <c r="G13" s="38">
        <v>0</v>
      </c>
      <c r="H13" s="39">
        <f>G13*100/C13</f>
        <v>0</v>
      </c>
      <c r="I13" s="38">
        <v>1</v>
      </c>
      <c r="J13" s="39">
        <f>I13*100/C13</f>
        <v>4.5454545454545459</v>
      </c>
      <c r="K13" s="38">
        <v>2</v>
      </c>
      <c r="L13" s="40">
        <f>K13*100/C13</f>
        <v>9.0909090909090917</v>
      </c>
      <c r="M13" s="38">
        <v>17</v>
      </c>
      <c r="N13" s="40">
        <f>M13*100/C13</f>
        <v>77.272727272727266</v>
      </c>
      <c r="O13" s="38">
        <v>2</v>
      </c>
      <c r="P13" s="40">
        <f>O13*100/C13</f>
        <v>9.0909090909090917</v>
      </c>
      <c r="Q13" s="162"/>
    </row>
    <row r="14" spans="1:17" s="17" customFormat="1" ht="20.100000000000001" customHeight="1">
      <c r="A14" s="52">
        <v>3</v>
      </c>
      <c r="B14" s="88" t="s">
        <v>59</v>
      </c>
      <c r="C14" s="54">
        <f t="shared" si="0"/>
        <v>19</v>
      </c>
      <c r="D14" s="173">
        <v>1</v>
      </c>
      <c r="E14" s="56">
        <f>C14-F14</f>
        <v>17</v>
      </c>
      <c r="F14" s="53">
        <v>2</v>
      </c>
      <c r="G14" s="38">
        <v>0</v>
      </c>
      <c r="H14" s="39">
        <f>G14*100/C14</f>
        <v>0</v>
      </c>
      <c r="I14" s="38">
        <v>0</v>
      </c>
      <c r="J14" s="39">
        <f>I14*100/C14</f>
        <v>0</v>
      </c>
      <c r="K14" s="38">
        <v>2</v>
      </c>
      <c r="L14" s="40">
        <f>K14*100/C14</f>
        <v>10.526315789473685</v>
      </c>
      <c r="M14" s="38">
        <v>15</v>
      </c>
      <c r="N14" s="40">
        <f>M14*100/C14</f>
        <v>78.94736842105263</v>
      </c>
      <c r="O14" s="38">
        <v>2</v>
      </c>
      <c r="P14" s="40">
        <f>O14*100/C14</f>
        <v>10.526315789473685</v>
      </c>
      <c r="Q14" s="162" t="s">
        <v>412</v>
      </c>
    </row>
    <row r="15" spans="1:17" s="18" customFormat="1" ht="21.95" customHeight="1">
      <c r="A15" s="210" t="s">
        <v>60</v>
      </c>
      <c r="B15" s="210"/>
      <c r="C15" s="31">
        <f>SUM(C12:C14)</f>
        <v>70</v>
      </c>
      <c r="D15" s="31">
        <f>SUM(D12:D14)</f>
        <v>22</v>
      </c>
      <c r="E15" s="31">
        <f>SUM(E12:E14)</f>
        <v>54</v>
      </c>
      <c r="F15" s="31">
        <f>SUM(F12:F14)</f>
        <v>16</v>
      </c>
      <c r="G15" s="30">
        <f>SUM(G12:G14)</f>
        <v>0</v>
      </c>
      <c r="H15" s="47">
        <f>G15*100/C15</f>
        <v>0</v>
      </c>
      <c r="I15" s="43">
        <f>SUM(I12:I14)</f>
        <v>1</v>
      </c>
      <c r="J15" s="47">
        <f>I15*100/C15</f>
        <v>1.4285714285714286</v>
      </c>
      <c r="K15" s="43">
        <f>SUM(K12:K14)</f>
        <v>9</v>
      </c>
      <c r="L15" s="44">
        <f>K15*100/C15</f>
        <v>12.857142857142858</v>
      </c>
      <c r="M15" s="43">
        <f>SUM(M12:M14)</f>
        <v>55</v>
      </c>
      <c r="N15" s="44">
        <f>M15*100/C15</f>
        <v>78.571428571428569</v>
      </c>
      <c r="O15" s="43">
        <f>SUM(O12:O14)</f>
        <v>5</v>
      </c>
      <c r="P15" s="44">
        <f>O15*100/C15</f>
        <v>7.1428571428571432</v>
      </c>
      <c r="Q15" s="43"/>
    </row>
    <row r="16" spans="1:17" s="17" customFormat="1" ht="21.95" customHeight="1">
      <c r="A16" s="212" t="s">
        <v>64</v>
      </c>
      <c r="B16" s="213"/>
      <c r="C16" s="213"/>
      <c r="D16" s="213"/>
      <c r="E16" s="213"/>
      <c r="F16" s="213"/>
      <c r="G16" s="6"/>
      <c r="H16" s="36"/>
      <c r="I16" s="7"/>
      <c r="J16" s="36"/>
      <c r="K16" s="7"/>
      <c r="L16" s="35"/>
      <c r="M16" s="7"/>
      <c r="N16" s="7"/>
      <c r="O16" s="7"/>
      <c r="P16" s="7"/>
      <c r="Q16" s="8"/>
    </row>
    <row r="17" spans="1:17" s="17" customFormat="1" ht="20.100000000000001" customHeight="1">
      <c r="A17" s="52">
        <v>1</v>
      </c>
      <c r="B17" s="60" t="s">
        <v>65</v>
      </c>
      <c r="C17" s="54">
        <f>SUM(G17,I17,K17,M17,O17)</f>
        <v>30</v>
      </c>
      <c r="D17" s="173"/>
      <c r="E17" s="55">
        <f t="shared" ref="E17:E24" si="1">C17-F17</f>
        <v>19</v>
      </c>
      <c r="F17" s="53">
        <v>11</v>
      </c>
      <c r="G17" s="38">
        <v>0</v>
      </c>
      <c r="H17" s="39">
        <f t="shared" ref="H17:H25" si="2">G17*100/C17</f>
        <v>0</v>
      </c>
      <c r="I17" s="38">
        <v>0</v>
      </c>
      <c r="J17" s="39">
        <f t="shared" ref="J17:J25" si="3">I17*100/C17</f>
        <v>0</v>
      </c>
      <c r="K17" s="38">
        <v>1</v>
      </c>
      <c r="L17" s="40">
        <f t="shared" ref="L17:L25" si="4">K17*100/C17</f>
        <v>3.3333333333333335</v>
      </c>
      <c r="M17" s="38">
        <v>25</v>
      </c>
      <c r="N17" s="40">
        <f t="shared" ref="N17:N25" si="5">M17*100/C17</f>
        <v>83.333333333333329</v>
      </c>
      <c r="O17" s="38">
        <v>4</v>
      </c>
      <c r="P17" s="40">
        <f t="shared" ref="P17:P25" si="6">O17*100/C17</f>
        <v>13.333333333333334</v>
      </c>
      <c r="Q17" s="188" t="s">
        <v>413</v>
      </c>
    </row>
    <row r="18" spans="1:17" s="17" customFormat="1" ht="20.100000000000001" customHeight="1">
      <c r="A18" s="52">
        <v>2</v>
      </c>
      <c r="B18" s="60" t="s">
        <v>66</v>
      </c>
      <c r="C18" s="54">
        <f t="shared" ref="C18:C24" si="7">SUM(G18,I18,K18,M18,O18)</f>
        <v>25</v>
      </c>
      <c r="D18" s="173"/>
      <c r="E18" s="55">
        <f t="shared" si="1"/>
        <v>21</v>
      </c>
      <c r="F18" s="53">
        <v>4</v>
      </c>
      <c r="G18" s="38">
        <v>0</v>
      </c>
      <c r="H18" s="39">
        <f t="shared" si="2"/>
        <v>0</v>
      </c>
      <c r="I18" s="38">
        <v>0</v>
      </c>
      <c r="J18" s="39">
        <f t="shared" si="3"/>
        <v>0</v>
      </c>
      <c r="K18" s="38">
        <v>1</v>
      </c>
      <c r="L18" s="40">
        <f t="shared" si="4"/>
        <v>4</v>
      </c>
      <c r="M18" s="38">
        <v>22</v>
      </c>
      <c r="N18" s="40">
        <f t="shared" si="5"/>
        <v>88</v>
      </c>
      <c r="O18" s="38">
        <v>2</v>
      </c>
      <c r="P18" s="40">
        <f t="shared" si="6"/>
        <v>8</v>
      </c>
      <c r="Q18" s="188"/>
    </row>
    <row r="19" spans="1:17" s="17" customFormat="1" ht="20.100000000000001" customHeight="1">
      <c r="A19" s="52">
        <v>3</v>
      </c>
      <c r="B19" s="60" t="s">
        <v>67</v>
      </c>
      <c r="C19" s="54">
        <f t="shared" si="7"/>
        <v>32</v>
      </c>
      <c r="D19" s="173"/>
      <c r="E19" s="55">
        <f t="shared" si="1"/>
        <v>27</v>
      </c>
      <c r="F19" s="53">
        <v>5</v>
      </c>
      <c r="G19" s="38">
        <v>0</v>
      </c>
      <c r="H19" s="39">
        <f t="shared" si="2"/>
        <v>0</v>
      </c>
      <c r="I19" s="38">
        <v>0</v>
      </c>
      <c r="J19" s="39">
        <f t="shared" si="3"/>
        <v>0</v>
      </c>
      <c r="K19" s="38">
        <v>1</v>
      </c>
      <c r="L19" s="40">
        <f t="shared" si="4"/>
        <v>3.125</v>
      </c>
      <c r="M19" s="38">
        <v>31</v>
      </c>
      <c r="N19" s="40">
        <f t="shared" si="5"/>
        <v>96.875</v>
      </c>
      <c r="O19" s="38">
        <v>0</v>
      </c>
      <c r="P19" s="40">
        <f t="shared" si="6"/>
        <v>0</v>
      </c>
      <c r="Q19" s="188"/>
    </row>
    <row r="20" spans="1:17" s="17" customFormat="1" ht="20.100000000000001" customHeight="1">
      <c r="A20" s="52">
        <v>4</v>
      </c>
      <c r="B20" s="60" t="s">
        <v>68</v>
      </c>
      <c r="C20" s="54">
        <f t="shared" si="7"/>
        <v>29</v>
      </c>
      <c r="D20" s="173"/>
      <c r="E20" s="56">
        <f t="shared" si="1"/>
        <v>20</v>
      </c>
      <c r="F20" s="53">
        <v>9</v>
      </c>
      <c r="G20" s="38">
        <v>0</v>
      </c>
      <c r="H20" s="39">
        <f t="shared" si="2"/>
        <v>0</v>
      </c>
      <c r="I20" s="38">
        <v>1</v>
      </c>
      <c r="J20" s="39">
        <f t="shared" si="3"/>
        <v>3.4482758620689653</v>
      </c>
      <c r="K20" s="38">
        <v>5</v>
      </c>
      <c r="L20" s="40">
        <f t="shared" si="4"/>
        <v>17.241379310344829</v>
      </c>
      <c r="M20" s="38">
        <v>23</v>
      </c>
      <c r="N20" s="40">
        <f t="shared" si="5"/>
        <v>79.310344827586206</v>
      </c>
      <c r="O20" s="38">
        <v>0</v>
      </c>
      <c r="P20" s="40">
        <f t="shared" si="6"/>
        <v>0</v>
      </c>
      <c r="Q20" s="188"/>
    </row>
    <row r="21" spans="1:17" s="17" customFormat="1" ht="20.100000000000001" customHeight="1">
      <c r="A21" s="52">
        <v>5</v>
      </c>
      <c r="B21" s="61" t="s">
        <v>69</v>
      </c>
      <c r="C21" s="54">
        <f t="shared" si="7"/>
        <v>47</v>
      </c>
      <c r="D21" s="173"/>
      <c r="E21" s="55">
        <f t="shared" si="1"/>
        <v>34</v>
      </c>
      <c r="F21" s="53">
        <v>13</v>
      </c>
      <c r="G21" s="38">
        <v>1</v>
      </c>
      <c r="H21" s="39">
        <f t="shared" si="2"/>
        <v>2.1276595744680851</v>
      </c>
      <c r="I21" s="38">
        <v>0</v>
      </c>
      <c r="J21" s="39">
        <f t="shared" si="3"/>
        <v>0</v>
      </c>
      <c r="K21" s="38">
        <v>3</v>
      </c>
      <c r="L21" s="40">
        <f t="shared" si="4"/>
        <v>6.3829787234042552</v>
      </c>
      <c r="M21" s="38">
        <v>41</v>
      </c>
      <c r="N21" s="40">
        <f t="shared" si="5"/>
        <v>87.234042553191486</v>
      </c>
      <c r="O21" s="38">
        <v>2</v>
      </c>
      <c r="P21" s="40">
        <f t="shared" si="6"/>
        <v>4.2553191489361701</v>
      </c>
      <c r="Q21" s="188"/>
    </row>
    <row r="22" spans="1:17" s="17" customFormat="1" ht="20.100000000000001" customHeight="1">
      <c r="A22" s="52">
        <v>6</v>
      </c>
      <c r="B22" s="60" t="s">
        <v>70</v>
      </c>
      <c r="C22" s="54">
        <f t="shared" si="7"/>
        <v>41</v>
      </c>
      <c r="D22" s="173">
        <v>2</v>
      </c>
      <c r="E22" s="55">
        <f t="shared" si="1"/>
        <v>36</v>
      </c>
      <c r="F22" s="53">
        <v>5</v>
      </c>
      <c r="G22" s="38">
        <v>0</v>
      </c>
      <c r="H22" s="39">
        <f t="shared" si="2"/>
        <v>0</v>
      </c>
      <c r="I22" s="38">
        <v>0</v>
      </c>
      <c r="J22" s="39">
        <f t="shared" si="3"/>
        <v>0</v>
      </c>
      <c r="K22" s="38">
        <v>2</v>
      </c>
      <c r="L22" s="40">
        <f t="shared" si="4"/>
        <v>4.8780487804878048</v>
      </c>
      <c r="M22" s="38">
        <v>38</v>
      </c>
      <c r="N22" s="40">
        <f t="shared" si="5"/>
        <v>92.682926829268297</v>
      </c>
      <c r="O22" s="38">
        <v>1</v>
      </c>
      <c r="P22" s="40">
        <f t="shared" si="6"/>
        <v>2.4390243902439024</v>
      </c>
      <c r="Q22" s="188"/>
    </row>
    <row r="23" spans="1:17" s="17" customFormat="1" ht="20.100000000000001" customHeight="1">
      <c r="A23" s="52">
        <v>7</v>
      </c>
      <c r="B23" s="60" t="s">
        <v>71</v>
      </c>
      <c r="C23" s="54">
        <f t="shared" si="7"/>
        <v>15</v>
      </c>
      <c r="D23" s="173">
        <v>15</v>
      </c>
      <c r="E23" s="56">
        <f t="shared" si="1"/>
        <v>13</v>
      </c>
      <c r="F23" s="53">
        <v>2</v>
      </c>
      <c r="G23" s="38">
        <v>0</v>
      </c>
      <c r="H23" s="39">
        <f t="shared" si="2"/>
        <v>0</v>
      </c>
      <c r="I23" s="38">
        <v>1</v>
      </c>
      <c r="J23" s="39">
        <f t="shared" si="3"/>
        <v>6.666666666666667</v>
      </c>
      <c r="K23" s="38">
        <v>2</v>
      </c>
      <c r="L23" s="40">
        <f t="shared" si="4"/>
        <v>13.333333333333334</v>
      </c>
      <c r="M23" s="38">
        <v>12</v>
      </c>
      <c r="N23" s="40">
        <f t="shared" si="5"/>
        <v>80</v>
      </c>
      <c r="O23" s="38">
        <v>0</v>
      </c>
      <c r="P23" s="40">
        <f t="shared" si="6"/>
        <v>0</v>
      </c>
      <c r="Q23" s="188"/>
    </row>
    <row r="24" spans="1:17" s="17" customFormat="1" ht="20.100000000000001" customHeight="1">
      <c r="A24" s="52">
        <v>8</v>
      </c>
      <c r="B24" s="60" t="s">
        <v>72</v>
      </c>
      <c r="C24" s="54">
        <f t="shared" si="7"/>
        <v>26</v>
      </c>
      <c r="D24" s="173">
        <v>21</v>
      </c>
      <c r="E24" s="56">
        <f t="shared" si="1"/>
        <v>18</v>
      </c>
      <c r="F24" s="53">
        <v>8</v>
      </c>
      <c r="G24" s="38">
        <v>1</v>
      </c>
      <c r="H24" s="39">
        <f t="shared" si="2"/>
        <v>3.8461538461538463</v>
      </c>
      <c r="I24" s="38">
        <v>1</v>
      </c>
      <c r="J24" s="39">
        <f t="shared" si="3"/>
        <v>3.8461538461538463</v>
      </c>
      <c r="K24" s="38">
        <v>5</v>
      </c>
      <c r="L24" s="40">
        <f t="shared" si="4"/>
        <v>19.23076923076923</v>
      </c>
      <c r="M24" s="38">
        <v>18</v>
      </c>
      <c r="N24" s="40">
        <f t="shared" si="5"/>
        <v>69.230769230769226</v>
      </c>
      <c r="O24" s="38">
        <v>1</v>
      </c>
      <c r="P24" s="40">
        <f t="shared" si="6"/>
        <v>3.8461538461538463</v>
      </c>
      <c r="Q24" s="188"/>
    </row>
    <row r="25" spans="1:17" s="18" customFormat="1" ht="21.95" customHeight="1">
      <c r="A25" s="210" t="s">
        <v>60</v>
      </c>
      <c r="B25" s="210"/>
      <c r="C25" s="31">
        <f>SUM(C17:C24)</f>
        <v>245</v>
      </c>
      <c r="D25" s="31">
        <f>SUM(D17:D24)</f>
        <v>38</v>
      </c>
      <c r="E25" s="31">
        <f>SUM(E17:E24)</f>
        <v>188</v>
      </c>
      <c r="F25" s="31">
        <f>SUM(F17:F24)</f>
        <v>57</v>
      </c>
      <c r="G25" s="31">
        <f>SUM(G17:G24)</f>
        <v>2</v>
      </c>
      <c r="H25" s="47">
        <f t="shared" si="2"/>
        <v>0.81632653061224492</v>
      </c>
      <c r="I25" s="31">
        <f>SUM(I17:I24)</f>
        <v>3</v>
      </c>
      <c r="J25" s="47">
        <f t="shared" si="3"/>
        <v>1.2244897959183674</v>
      </c>
      <c r="K25" s="31">
        <f>SUM(K17:K24)</f>
        <v>20</v>
      </c>
      <c r="L25" s="44">
        <f t="shared" si="4"/>
        <v>8.1632653061224492</v>
      </c>
      <c r="M25" s="31">
        <f>SUM(M17:M24)</f>
        <v>210</v>
      </c>
      <c r="N25" s="44">
        <f t="shared" si="5"/>
        <v>85.714285714285708</v>
      </c>
      <c r="O25" s="31">
        <f>SUM(O17:O24)</f>
        <v>10</v>
      </c>
      <c r="P25" s="44">
        <f t="shared" si="6"/>
        <v>4.0816326530612246</v>
      </c>
      <c r="Q25" s="31"/>
    </row>
    <row r="26" spans="1:17" s="17" customFormat="1" ht="21.95" customHeight="1">
      <c r="A26" s="212" t="s">
        <v>268</v>
      </c>
      <c r="B26" s="213"/>
      <c r="C26" s="213"/>
      <c r="D26" s="213"/>
      <c r="E26" s="213"/>
      <c r="F26" s="213"/>
      <c r="G26" s="6"/>
      <c r="H26" s="36"/>
      <c r="I26" s="7"/>
      <c r="J26" s="36"/>
      <c r="K26" s="7"/>
      <c r="L26" s="35"/>
      <c r="M26" s="7"/>
      <c r="N26" s="7"/>
      <c r="O26" s="7"/>
      <c r="P26" s="7"/>
      <c r="Q26" s="8"/>
    </row>
    <row r="27" spans="1:17" s="17" customFormat="1" ht="18" customHeight="1">
      <c r="A27" s="52">
        <v>1</v>
      </c>
      <c r="B27" s="88" t="s">
        <v>112</v>
      </c>
      <c r="C27" s="57">
        <f>SUM(G27,I27,K27,M27,O27)</f>
        <v>25</v>
      </c>
      <c r="D27" s="176"/>
      <c r="E27" s="58">
        <f t="shared" ref="E27:E48" si="8">C27-F27</f>
        <v>22</v>
      </c>
      <c r="F27" s="53">
        <v>3</v>
      </c>
      <c r="G27" s="38">
        <v>0</v>
      </c>
      <c r="H27" s="39">
        <f>G27*100/C27</f>
        <v>0</v>
      </c>
      <c r="I27" s="38">
        <v>0</v>
      </c>
      <c r="J27" s="39">
        <f>I27*100/C27</f>
        <v>0</v>
      </c>
      <c r="K27" s="38">
        <v>1</v>
      </c>
      <c r="L27" s="40">
        <f>K27*100/C27</f>
        <v>4</v>
      </c>
      <c r="M27" s="38">
        <v>20</v>
      </c>
      <c r="N27" s="40">
        <f t="shared" ref="N27:N50" si="9">M27*100/C27</f>
        <v>80</v>
      </c>
      <c r="O27" s="38">
        <v>4</v>
      </c>
      <c r="P27" s="40">
        <f t="shared" ref="P27:P50" si="10">O27*100/C27</f>
        <v>16</v>
      </c>
      <c r="Q27" s="163" t="s">
        <v>415</v>
      </c>
    </row>
    <row r="28" spans="1:17" s="17" customFormat="1" ht="18" customHeight="1">
      <c r="A28" s="52">
        <v>2</v>
      </c>
      <c r="B28" s="88" t="s">
        <v>113</v>
      </c>
      <c r="C28" s="57">
        <f>SUM(G28,I28,K28,M28,O28)</f>
        <v>21</v>
      </c>
      <c r="D28" s="173"/>
      <c r="E28" s="58">
        <f t="shared" si="8"/>
        <v>15</v>
      </c>
      <c r="F28" s="53">
        <v>6</v>
      </c>
      <c r="G28" s="38">
        <v>0</v>
      </c>
      <c r="H28" s="39">
        <f>G28*100/C28</f>
        <v>0</v>
      </c>
      <c r="I28" s="38">
        <v>0</v>
      </c>
      <c r="J28" s="39">
        <f>I28*100/C28</f>
        <v>0</v>
      </c>
      <c r="K28" s="38">
        <v>3</v>
      </c>
      <c r="L28" s="40">
        <f>K28*100/C28</f>
        <v>14.285714285714286</v>
      </c>
      <c r="M28" s="38">
        <v>17</v>
      </c>
      <c r="N28" s="40">
        <f t="shared" si="9"/>
        <v>80.952380952380949</v>
      </c>
      <c r="O28" s="38">
        <v>1</v>
      </c>
      <c r="P28" s="40">
        <f t="shared" si="10"/>
        <v>4.7619047619047619</v>
      </c>
      <c r="Q28" s="163"/>
    </row>
    <row r="29" spans="1:17" s="17" customFormat="1" ht="18" customHeight="1">
      <c r="A29" s="52">
        <v>3</v>
      </c>
      <c r="B29" s="88" t="s">
        <v>115</v>
      </c>
      <c r="C29" s="57">
        <f>SUM(G29,I29,K29,M29,O29)</f>
        <v>35</v>
      </c>
      <c r="D29" s="176"/>
      <c r="E29" s="58">
        <f>C29-F29</f>
        <v>31</v>
      </c>
      <c r="F29" s="59">
        <v>4</v>
      </c>
      <c r="G29" s="38">
        <v>0</v>
      </c>
      <c r="H29" s="39">
        <f>G29*100/C29</f>
        <v>0</v>
      </c>
      <c r="I29" s="38">
        <v>0</v>
      </c>
      <c r="J29" s="39">
        <f>I29*100/C29</f>
        <v>0</v>
      </c>
      <c r="K29" s="38">
        <v>2</v>
      </c>
      <c r="L29" s="40">
        <f>K29*100/C29</f>
        <v>5.7142857142857144</v>
      </c>
      <c r="M29" s="38">
        <v>26</v>
      </c>
      <c r="N29" s="40">
        <f>M29*100/C29</f>
        <v>74.285714285714292</v>
      </c>
      <c r="O29" s="38">
        <v>7</v>
      </c>
      <c r="P29" s="40">
        <f>O29*100/C29</f>
        <v>20</v>
      </c>
      <c r="Q29" s="163" t="s">
        <v>421</v>
      </c>
    </row>
    <row r="30" spans="1:17" s="17" customFormat="1" ht="18" customHeight="1">
      <c r="A30" s="52">
        <v>4</v>
      </c>
      <c r="B30" s="88" t="s">
        <v>114</v>
      </c>
      <c r="C30" s="57">
        <f t="shared" ref="C30:C49" si="11">SUM(G30,I30,K30,M30,O30)</f>
        <v>15</v>
      </c>
      <c r="D30" s="176">
        <v>1</v>
      </c>
      <c r="E30" s="58">
        <f t="shared" si="8"/>
        <v>13</v>
      </c>
      <c r="F30" s="53">
        <v>2</v>
      </c>
      <c r="G30" s="38">
        <v>0</v>
      </c>
      <c r="H30" s="39">
        <f>G30*100/C30</f>
        <v>0</v>
      </c>
      <c r="I30" s="38">
        <v>0</v>
      </c>
      <c r="J30" s="39">
        <f>I30*100/C30</f>
        <v>0</v>
      </c>
      <c r="K30" s="38">
        <v>0</v>
      </c>
      <c r="L30" s="40">
        <f>K30*100/C30</f>
        <v>0</v>
      </c>
      <c r="M30" s="38">
        <v>11</v>
      </c>
      <c r="N30" s="40">
        <f t="shared" si="9"/>
        <v>73.333333333333329</v>
      </c>
      <c r="O30" s="38">
        <v>4</v>
      </c>
      <c r="P30" s="40">
        <f t="shared" si="10"/>
        <v>26.666666666666668</v>
      </c>
      <c r="Q30" s="163" t="s">
        <v>416</v>
      </c>
    </row>
    <row r="31" spans="1:17" s="17" customFormat="1" ht="18" customHeight="1">
      <c r="A31" s="52">
        <v>5</v>
      </c>
      <c r="B31" s="88" t="s">
        <v>116</v>
      </c>
      <c r="C31" s="57">
        <f t="shared" si="11"/>
        <v>23</v>
      </c>
      <c r="D31" s="173"/>
      <c r="E31" s="58">
        <f t="shared" si="8"/>
        <v>23</v>
      </c>
      <c r="F31" s="53">
        <v>0</v>
      </c>
      <c r="G31" s="38">
        <v>0</v>
      </c>
      <c r="H31" s="39">
        <f>G31*100/C31</f>
        <v>0</v>
      </c>
      <c r="I31" s="38">
        <v>0</v>
      </c>
      <c r="J31" s="39">
        <f>I31*100/C31</f>
        <v>0</v>
      </c>
      <c r="K31" s="38">
        <v>0</v>
      </c>
      <c r="L31" s="40">
        <f>K31*100/C31</f>
        <v>0</v>
      </c>
      <c r="M31" s="38">
        <v>20</v>
      </c>
      <c r="N31" s="40">
        <f t="shared" si="9"/>
        <v>86.956521739130437</v>
      </c>
      <c r="O31" s="38">
        <v>3</v>
      </c>
      <c r="P31" s="40">
        <f t="shared" si="10"/>
        <v>13.043478260869565</v>
      </c>
      <c r="Q31" s="163" t="s">
        <v>422</v>
      </c>
    </row>
    <row r="32" spans="1:17" s="17" customFormat="1" ht="18" customHeight="1">
      <c r="A32" s="52">
        <v>6</v>
      </c>
      <c r="B32" s="88" t="s">
        <v>117</v>
      </c>
      <c r="C32" s="57">
        <f t="shared" si="11"/>
        <v>26</v>
      </c>
      <c r="D32" s="173"/>
      <c r="E32" s="58">
        <f t="shared" si="8"/>
        <v>25</v>
      </c>
      <c r="F32" s="53">
        <v>1</v>
      </c>
      <c r="G32" s="38">
        <v>0</v>
      </c>
      <c r="H32" s="39">
        <f t="shared" ref="H32:H39" si="12">G32*100/C32</f>
        <v>0</v>
      </c>
      <c r="I32" s="38">
        <v>0</v>
      </c>
      <c r="J32" s="39">
        <f t="shared" ref="J32:J39" si="13">I32*100/C32</f>
        <v>0</v>
      </c>
      <c r="K32" s="38">
        <v>0</v>
      </c>
      <c r="L32" s="40">
        <f t="shared" ref="L32:L39" si="14">K32*100/C32</f>
        <v>0</v>
      </c>
      <c r="M32" s="38">
        <v>24</v>
      </c>
      <c r="N32" s="40">
        <f t="shared" si="9"/>
        <v>92.307692307692307</v>
      </c>
      <c r="O32" s="38">
        <v>2</v>
      </c>
      <c r="P32" s="40">
        <f t="shared" si="10"/>
        <v>7.6923076923076925</v>
      </c>
      <c r="Q32" s="163"/>
    </row>
    <row r="33" spans="1:17" s="17" customFormat="1" ht="18" customHeight="1">
      <c r="A33" s="52">
        <v>7</v>
      </c>
      <c r="B33" s="88" t="s">
        <v>118</v>
      </c>
      <c r="C33" s="57">
        <f t="shared" si="11"/>
        <v>36</v>
      </c>
      <c r="D33" s="176"/>
      <c r="E33" s="58">
        <f t="shared" si="8"/>
        <v>28</v>
      </c>
      <c r="F33" s="53">
        <v>8</v>
      </c>
      <c r="G33" s="38">
        <v>0</v>
      </c>
      <c r="H33" s="39">
        <f t="shared" si="12"/>
        <v>0</v>
      </c>
      <c r="I33" s="38">
        <v>0</v>
      </c>
      <c r="J33" s="39">
        <f t="shared" si="13"/>
        <v>0</v>
      </c>
      <c r="K33" s="38">
        <v>4</v>
      </c>
      <c r="L33" s="40">
        <f t="shared" si="14"/>
        <v>11.111111111111111</v>
      </c>
      <c r="M33" s="38">
        <v>28</v>
      </c>
      <c r="N33" s="40">
        <f t="shared" si="9"/>
        <v>77.777777777777771</v>
      </c>
      <c r="O33" s="38">
        <v>4</v>
      </c>
      <c r="P33" s="40">
        <f t="shared" si="10"/>
        <v>11.111111111111111</v>
      </c>
      <c r="Q33" s="163" t="s">
        <v>417</v>
      </c>
    </row>
    <row r="34" spans="1:17" s="17" customFormat="1" ht="18" customHeight="1">
      <c r="A34" s="52">
        <v>8</v>
      </c>
      <c r="B34" s="97" t="s">
        <v>119</v>
      </c>
      <c r="C34" s="57">
        <f t="shared" si="11"/>
        <v>14</v>
      </c>
      <c r="D34" s="176"/>
      <c r="E34" s="58">
        <f t="shared" si="8"/>
        <v>12</v>
      </c>
      <c r="F34" s="53">
        <v>2</v>
      </c>
      <c r="G34" s="38">
        <v>0</v>
      </c>
      <c r="H34" s="39">
        <f t="shared" si="12"/>
        <v>0</v>
      </c>
      <c r="I34" s="38">
        <v>0</v>
      </c>
      <c r="J34" s="39">
        <f t="shared" si="13"/>
        <v>0</v>
      </c>
      <c r="K34" s="38">
        <v>0</v>
      </c>
      <c r="L34" s="40">
        <f t="shared" si="14"/>
        <v>0</v>
      </c>
      <c r="M34" s="38">
        <v>11</v>
      </c>
      <c r="N34" s="40">
        <f t="shared" si="9"/>
        <v>78.571428571428569</v>
      </c>
      <c r="O34" s="38">
        <v>3</v>
      </c>
      <c r="P34" s="40">
        <f t="shared" si="10"/>
        <v>21.428571428571427</v>
      </c>
      <c r="Q34" s="233" t="s">
        <v>418</v>
      </c>
    </row>
    <row r="35" spans="1:17" s="17" customFormat="1" ht="18" customHeight="1">
      <c r="A35" s="52">
        <v>9</v>
      </c>
      <c r="B35" s="88" t="s">
        <v>120</v>
      </c>
      <c r="C35" s="57">
        <f t="shared" si="11"/>
        <v>28</v>
      </c>
      <c r="D35" s="176"/>
      <c r="E35" s="58">
        <f t="shared" si="8"/>
        <v>22</v>
      </c>
      <c r="F35" s="53">
        <v>6</v>
      </c>
      <c r="G35" s="38">
        <v>0</v>
      </c>
      <c r="H35" s="39">
        <f t="shared" si="12"/>
        <v>0</v>
      </c>
      <c r="I35" s="38">
        <v>0</v>
      </c>
      <c r="J35" s="39">
        <f t="shared" si="13"/>
        <v>0</v>
      </c>
      <c r="K35" s="38">
        <v>0</v>
      </c>
      <c r="L35" s="40">
        <f t="shared" si="14"/>
        <v>0</v>
      </c>
      <c r="M35" s="38">
        <v>23</v>
      </c>
      <c r="N35" s="40">
        <f t="shared" si="9"/>
        <v>82.142857142857139</v>
      </c>
      <c r="O35" s="38">
        <v>5</v>
      </c>
      <c r="P35" s="40">
        <f t="shared" si="10"/>
        <v>17.857142857142858</v>
      </c>
      <c r="Q35" s="234"/>
    </row>
    <row r="36" spans="1:17" s="17" customFormat="1" ht="18" customHeight="1">
      <c r="A36" s="52">
        <v>10</v>
      </c>
      <c r="B36" s="88" t="s">
        <v>121</v>
      </c>
      <c r="C36" s="57">
        <f t="shared" si="11"/>
        <v>30</v>
      </c>
      <c r="D36" s="176"/>
      <c r="E36" s="58">
        <f t="shared" si="8"/>
        <v>22</v>
      </c>
      <c r="F36" s="53">
        <v>8</v>
      </c>
      <c r="G36" s="38">
        <v>0</v>
      </c>
      <c r="H36" s="39">
        <f t="shared" si="12"/>
        <v>0</v>
      </c>
      <c r="I36" s="38">
        <v>0</v>
      </c>
      <c r="J36" s="39">
        <f t="shared" si="13"/>
        <v>0</v>
      </c>
      <c r="K36" s="38">
        <v>3</v>
      </c>
      <c r="L36" s="40">
        <f t="shared" si="14"/>
        <v>10</v>
      </c>
      <c r="M36" s="38">
        <v>27</v>
      </c>
      <c r="N36" s="40">
        <f t="shared" si="9"/>
        <v>90</v>
      </c>
      <c r="O36" s="38">
        <v>0</v>
      </c>
      <c r="P36" s="40">
        <f t="shared" si="10"/>
        <v>0</v>
      </c>
      <c r="Q36" s="163"/>
    </row>
    <row r="37" spans="1:17" s="17" customFormat="1" ht="18" customHeight="1">
      <c r="A37" s="52">
        <v>11</v>
      </c>
      <c r="B37" s="88" t="s">
        <v>122</v>
      </c>
      <c r="C37" s="57">
        <f t="shared" si="11"/>
        <v>30</v>
      </c>
      <c r="D37" s="176"/>
      <c r="E37" s="58">
        <f t="shared" si="8"/>
        <v>23</v>
      </c>
      <c r="F37" s="53">
        <v>7</v>
      </c>
      <c r="G37" s="38">
        <v>0</v>
      </c>
      <c r="H37" s="39">
        <f t="shared" si="12"/>
        <v>0</v>
      </c>
      <c r="I37" s="38">
        <v>0</v>
      </c>
      <c r="J37" s="39">
        <f t="shared" si="13"/>
        <v>0</v>
      </c>
      <c r="K37" s="38">
        <v>0</v>
      </c>
      <c r="L37" s="40">
        <f t="shared" si="14"/>
        <v>0</v>
      </c>
      <c r="M37" s="38">
        <v>19</v>
      </c>
      <c r="N37" s="40">
        <f t="shared" si="9"/>
        <v>63.333333333333336</v>
      </c>
      <c r="O37" s="38">
        <v>11</v>
      </c>
      <c r="P37" s="40">
        <f t="shared" si="10"/>
        <v>36.666666666666664</v>
      </c>
      <c r="Q37" s="163" t="s">
        <v>419</v>
      </c>
    </row>
    <row r="38" spans="1:17" s="17" customFormat="1" ht="18" customHeight="1">
      <c r="A38" s="52">
        <v>12</v>
      </c>
      <c r="B38" s="88" t="s">
        <v>123</v>
      </c>
      <c r="C38" s="57">
        <f t="shared" si="11"/>
        <v>36</v>
      </c>
      <c r="D38" s="173"/>
      <c r="E38" s="58">
        <f t="shared" si="8"/>
        <v>28</v>
      </c>
      <c r="F38" s="53">
        <v>8</v>
      </c>
      <c r="G38" s="38">
        <v>0</v>
      </c>
      <c r="H38" s="39">
        <f t="shared" si="12"/>
        <v>0</v>
      </c>
      <c r="I38" s="38">
        <v>0</v>
      </c>
      <c r="J38" s="39">
        <f t="shared" si="13"/>
        <v>0</v>
      </c>
      <c r="K38" s="38">
        <v>1</v>
      </c>
      <c r="L38" s="40">
        <f t="shared" si="14"/>
        <v>2.7777777777777777</v>
      </c>
      <c r="M38" s="38">
        <v>29</v>
      </c>
      <c r="N38" s="40">
        <f t="shared" si="9"/>
        <v>80.555555555555557</v>
      </c>
      <c r="O38" s="38">
        <v>6</v>
      </c>
      <c r="P38" s="40">
        <f t="shared" si="10"/>
        <v>16.666666666666668</v>
      </c>
      <c r="Q38" s="163" t="s">
        <v>423</v>
      </c>
    </row>
    <row r="39" spans="1:17" s="17" customFormat="1" ht="18" customHeight="1">
      <c r="A39" s="52">
        <v>13</v>
      </c>
      <c r="B39" s="88" t="s">
        <v>124</v>
      </c>
      <c r="C39" s="57">
        <f t="shared" si="11"/>
        <v>38</v>
      </c>
      <c r="D39" s="176"/>
      <c r="E39" s="58">
        <f t="shared" si="8"/>
        <v>32</v>
      </c>
      <c r="F39" s="53">
        <v>6</v>
      </c>
      <c r="G39" s="38">
        <v>0</v>
      </c>
      <c r="H39" s="39">
        <f t="shared" si="12"/>
        <v>0</v>
      </c>
      <c r="I39" s="38">
        <v>0</v>
      </c>
      <c r="J39" s="39">
        <f t="shared" si="13"/>
        <v>0</v>
      </c>
      <c r="K39" s="38">
        <v>1</v>
      </c>
      <c r="L39" s="40">
        <f t="shared" si="14"/>
        <v>2.6315789473684212</v>
      </c>
      <c r="M39" s="38">
        <v>36</v>
      </c>
      <c r="N39" s="40">
        <f t="shared" si="9"/>
        <v>94.736842105263165</v>
      </c>
      <c r="O39" s="38">
        <v>1</v>
      </c>
      <c r="P39" s="40">
        <f t="shared" si="10"/>
        <v>2.6315789473684212</v>
      </c>
      <c r="Q39" s="163"/>
    </row>
    <row r="40" spans="1:17" s="17" customFormat="1" ht="18" customHeight="1">
      <c r="A40" s="52">
        <v>14</v>
      </c>
      <c r="B40" s="88" t="s">
        <v>125</v>
      </c>
      <c r="C40" s="57">
        <f t="shared" si="11"/>
        <v>24</v>
      </c>
      <c r="D40" s="176"/>
      <c r="E40" s="58">
        <f t="shared" si="8"/>
        <v>19</v>
      </c>
      <c r="F40" s="53">
        <v>5</v>
      </c>
      <c r="G40" s="38">
        <v>0</v>
      </c>
      <c r="H40" s="39">
        <f t="shared" ref="H40:H45" si="15">G40*100/C40</f>
        <v>0</v>
      </c>
      <c r="I40" s="38">
        <v>0</v>
      </c>
      <c r="J40" s="39">
        <f t="shared" ref="J40:J45" si="16">I40*100/C40</f>
        <v>0</v>
      </c>
      <c r="K40" s="38">
        <v>1</v>
      </c>
      <c r="L40" s="40">
        <f t="shared" ref="L40:L45" si="17">K40*100/C40</f>
        <v>4.166666666666667</v>
      </c>
      <c r="M40" s="38">
        <v>15</v>
      </c>
      <c r="N40" s="40">
        <f t="shared" si="9"/>
        <v>62.5</v>
      </c>
      <c r="O40" s="38">
        <v>8</v>
      </c>
      <c r="P40" s="40">
        <f t="shared" si="10"/>
        <v>33.333333333333336</v>
      </c>
      <c r="Q40" s="163" t="s">
        <v>424</v>
      </c>
    </row>
    <row r="41" spans="1:17" s="17" customFormat="1" ht="18" customHeight="1">
      <c r="A41" s="52">
        <v>15</v>
      </c>
      <c r="B41" s="88" t="s">
        <v>126</v>
      </c>
      <c r="C41" s="57">
        <f>SUM(G41,I41,K41,M41,O41)</f>
        <v>33</v>
      </c>
      <c r="D41" s="173">
        <v>28</v>
      </c>
      <c r="E41" s="58">
        <f t="shared" si="8"/>
        <v>23</v>
      </c>
      <c r="F41" s="53">
        <v>10</v>
      </c>
      <c r="G41" s="38">
        <v>0</v>
      </c>
      <c r="H41" s="39">
        <f t="shared" si="15"/>
        <v>0</v>
      </c>
      <c r="I41" s="38">
        <v>0</v>
      </c>
      <c r="J41" s="39">
        <f t="shared" si="16"/>
        <v>0</v>
      </c>
      <c r="K41" s="38">
        <v>3</v>
      </c>
      <c r="L41" s="40">
        <f t="shared" si="17"/>
        <v>9.0909090909090917</v>
      </c>
      <c r="M41" s="38">
        <v>24</v>
      </c>
      <c r="N41" s="40">
        <f t="shared" si="9"/>
        <v>72.727272727272734</v>
      </c>
      <c r="O41" s="38">
        <v>6</v>
      </c>
      <c r="P41" s="40">
        <f t="shared" si="10"/>
        <v>18.181818181818183</v>
      </c>
      <c r="Q41" s="163" t="s">
        <v>425</v>
      </c>
    </row>
    <row r="42" spans="1:17" s="17" customFormat="1" ht="18" customHeight="1">
      <c r="A42" s="52">
        <v>16</v>
      </c>
      <c r="B42" s="88" t="s">
        <v>127</v>
      </c>
      <c r="C42" s="57">
        <f t="shared" si="11"/>
        <v>20</v>
      </c>
      <c r="D42" s="176"/>
      <c r="E42" s="58">
        <f t="shared" si="8"/>
        <v>18</v>
      </c>
      <c r="F42" s="59">
        <v>2</v>
      </c>
      <c r="G42" s="38">
        <v>0</v>
      </c>
      <c r="H42" s="39">
        <f t="shared" si="15"/>
        <v>0</v>
      </c>
      <c r="I42" s="38">
        <v>0</v>
      </c>
      <c r="J42" s="39">
        <f t="shared" si="16"/>
        <v>0</v>
      </c>
      <c r="K42" s="38">
        <v>1</v>
      </c>
      <c r="L42" s="40">
        <f t="shared" si="17"/>
        <v>5</v>
      </c>
      <c r="M42" s="38">
        <v>16</v>
      </c>
      <c r="N42" s="40">
        <f t="shared" si="9"/>
        <v>80</v>
      </c>
      <c r="O42" s="38">
        <v>3</v>
      </c>
      <c r="P42" s="40">
        <f t="shared" si="10"/>
        <v>15</v>
      </c>
      <c r="Q42" s="163" t="s">
        <v>426</v>
      </c>
    </row>
    <row r="43" spans="1:17" s="17" customFormat="1" ht="18" customHeight="1">
      <c r="A43" s="52">
        <v>17</v>
      </c>
      <c r="B43" s="88" t="s">
        <v>130</v>
      </c>
      <c r="C43" s="57">
        <f t="shared" si="11"/>
        <v>21</v>
      </c>
      <c r="D43" s="176"/>
      <c r="E43" s="58">
        <f>C43-F43</f>
        <v>20</v>
      </c>
      <c r="F43" s="53">
        <v>1</v>
      </c>
      <c r="G43" s="38">
        <v>0</v>
      </c>
      <c r="H43" s="39">
        <f t="shared" si="15"/>
        <v>0</v>
      </c>
      <c r="I43" s="38">
        <v>0</v>
      </c>
      <c r="J43" s="39">
        <f t="shared" si="16"/>
        <v>0</v>
      </c>
      <c r="K43" s="38">
        <v>0</v>
      </c>
      <c r="L43" s="40">
        <f t="shared" si="17"/>
        <v>0</v>
      </c>
      <c r="M43" s="38">
        <v>20</v>
      </c>
      <c r="N43" s="40">
        <f t="shared" si="9"/>
        <v>95.238095238095241</v>
      </c>
      <c r="O43" s="38">
        <v>1</v>
      </c>
      <c r="P43" s="40">
        <f t="shared" si="10"/>
        <v>4.7619047619047619</v>
      </c>
      <c r="Q43" s="163"/>
    </row>
    <row r="44" spans="1:17" s="17" customFormat="1" ht="18" customHeight="1">
      <c r="A44" s="52">
        <v>18</v>
      </c>
      <c r="B44" s="88" t="s">
        <v>131</v>
      </c>
      <c r="C44" s="57">
        <f t="shared" si="11"/>
        <v>48</v>
      </c>
      <c r="D44" s="176">
        <v>14</v>
      </c>
      <c r="E44" s="58">
        <f>C44-F44</f>
        <v>40</v>
      </c>
      <c r="F44" s="53">
        <v>8</v>
      </c>
      <c r="G44" s="38">
        <v>0</v>
      </c>
      <c r="H44" s="39">
        <f t="shared" si="15"/>
        <v>0</v>
      </c>
      <c r="I44" s="38">
        <v>1</v>
      </c>
      <c r="J44" s="39">
        <f t="shared" si="16"/>
        <v>2.0833333333333335</v>
      </c>
      <c r="K44" s="38">
        <v>3</v>
      </c>
      <c r="L44" s="40">
        <f t="shared" si="17"/>
        <v>6.25</v>
      </c>
      <c r="M44" s="38">
        <v>33</v>
      </c>
      <c r="N44" s="40">
        <f t="shared" si="9"/>
        <v>68.75</v>
      </c>
      <c r="O44" s="38">
        <v>11</v>
      </c>
      <c r="P44" s="40">
        <f t="shared" si="10"/>
        <v>22.916666666666668</v>
      </c>
      <c r="Q44" s="163" t="s">
        <v>427</v>
      </c>
    </row>
    <row r="45" spans="1:17" s="17" customFormat="1" ht="18" customHeight="1">
      <c r="A45" s="52">
        <v>19</v>
      </c>
      <c r="B45" s="88" t="s">
        <v>128</v>
      </c>
      <c r="C45" s="57">
        <f t="shared" si="11"/>
        <v>31</v>
      </c>
      <c r="D45" s="176">
        <v>2</v>
      </c>
      <c r="E45" s="58">
        <f>C45-F45</f>
        <v>24</v>
      </c>
      <c r="F45" s="53">
        <v>7</v>
      </c>
      <c r="G45" s="38">
        <v>0</v>
      </c>
      <c r="H45" s="39">
        <f t="shared" si="15"/>
        <v>0</v>
      </c>
      <c r="I45" s="38">
        <v>0</v>
      </c>
      <c r="J45" s="39">
        <f t="shared" si="16"/>
        <v>0</v>
      </c>
      <c r="K45" s="38">
        <v>2</v>
      </c>
      <c r="L45" s="40">
        <f t="shared" si="17"/>
        <v>6.4516129032258061</v>
      </c>
      <c r="M45" s="38">
        <v>29</v>
      </c>
      <c r="N45" s="40">
        <f t="shared" si="9"/>
        <v>93.548387096774192</v>
      </c>
      <c r="O45" s="38">
        <v>0</v>
      </c>
      <c r="P45" s="40">
        <f t="shared" si="10"/>
        <v>0</v>
      </c>
      <c r="Q45" s="163"/>
    </row>
    <row r="46" spans="1:17" s="17" customFormat="1" ht="18" customHeight="1">
      <c r="A46" s="52">
        <v>20</v>
      </c>
      <c r="B46" s="88" t="s">
        <v>129</v>
      </c>
      <c r="C46" s="57">
        <f t="shared" si="11"/>
        <v>43</v>
      </c>
      <c r="D46" s="173">
        <v>3</v>
      </c>
      <c r="E46" s="58">
        <f t="shared" si="8"/>
        <v>39</v>
      </c>
      <c r="F46" s="53">
        <v>4</v>
      </c>
      <c r="G46" s="38">
        <v>0</v>
      </c>
      <c r="H46" s="39">
        <f t="shared" ref="H46:H49" si="18">G46*100/C46</f>
        <v>0</v>
      </c>
      <c r="I46" s="38">
        <v>0</v>
      </c>
      <c r="J46" s="39">
        <f t="shared" ref="J46:J49" si="19">I46*100/C46</f>
        <v>0</v>
      </c>
      <c r="K46" s="38">
        <v>4</v>
      </c>
      <c r="L46" s="40">
        <f t="shared" ref="L46:L49" si="20">K46*100/C46</f>
        <v>9.3023255813953494</v>
      </c>
      <c r="M46" s="38">
        <v>25</v>
      </c>
      <c r="N46" s="40">
        <f t="shared" si="9"/>
        <v>58.139534883720927</v>
      </c>
      <c r="O46" s="38">
        <v>14</v>
      </c>
      <c r="P46" s="40">
        <f t="shared" si="10"/>
        <v>32.558139534883722</v>
      </c>
      <c r="Q46" s="189" t="s">
        <v>428</v>
      </c>
    </row>
    <row r="47" spans="1:17" s="17" customFormat="1" ht="18" customHeight="1">
      <c r="A47" s="52">
        <v>21</v>
      </c>
      <c r="B47" s="88" t="s">
        <v>132</v>
      </c>
      <c r="C47" s="57">
        <f t="shared" si="11"/>
        <v>36</v>
      </c>
      <c r="D47" s="176">
        <v>31</v>
      </c>
      <c r="E47" s="58">
        <f t="shared" si="8"/>
        <v>30</v>
      </c>
      <c r="F47" s="53">
        <v>6</v>
      </c>
      <c r="G47" s="38">
        <v>0</v>
      </c>
      <c r="H47" s="39">
        <f t="shared" si="18"/>
        <v>0</v>
      </c>
      <c r="I47" s="38">
        <v>0</v>
      </c>
      <c r="J47" s="39">
        <f t="shared" si="19"/>
        <v>0</v>
      </c>
      <c r="K47" s="38">
        <v>1</v>
      </c>
      <c r="L47" s="40">
        <f t="shared" si="20"/>
        <v>2.7777777777777777</v>
      </c>
      <c r="M47" s="38">
        <v>32</v>
      </c>
      <c r="N47" s="40">
        <f t="shared" si="9"/>
        <v>88.888888888888886</v>
      </c>
      <c r="O47" s="38">
        <v>3</v>
      </c>
      <c r="P47" s="40">
        <f t="shared" si="10"/>
        <v>8.3333333333333339</v>
      </c>
      <c r="Q47" s="163"/>
    </row>
    <row r="48" spans="1:17" s="17" customFormat="1" ht="18" customHeight="1">
      <c r="A48" s="52">
        <v>22</v>
      </c>
      <c r="B48" s="88" t="s">
        <v>133</v>
      </c>
      <c r="C48" s="57">
        <f t="shared" si="11"/>
        <v>47</v>
      </c>
      <c r="D48" s="176">
        <v>19</v>
      </c>
      <c r="E48" s="58">
        <f t="shared" si="8"/>
        <v>35</v>
      </c>
      <c r="F48" s="53">
        <v>12</v>
      </c>
      <c r="G48" s="38">
        <v>0</v>
      </c>
      <c r="H48" s="39">
        <f t="shared" si="18"/>
        <v>0</v>
      </c>
      <c r="I48" s="38">
        <v>1</v>
      </c>
      <c r="J48" s="39">
        <f t="shared" si="19"/>
        <v>2.1276595744680851</v>
      </c>
      <c r="K48" s="38">
        <v>2</v>
      </c>
      <c r="L48" s="40">
        <f t="shared" si="20"/>
        <v>4.2553191489361701</v>
      </c>
      <c r="M48" s="38">
        <v>41</v>
      </c>
      <c r="N48" s="40">
        <f t="shared" si="9"/>
        <v>87.234042553191486</v>
      </c>
      <c r="O48" s="38">
        <v>3</v>
      </c>
      <c r="P48" s="40">
        <f t="shared" si="10"/>
        <v>6.3829787234042552</v>
      </c>
      <c r="Q48" s="163"/>
    </row>
    <row r="49" spans="1:17" s="17" customFormat="1" ht="18" customHeight="1">
      <c r="A49" s="52">
        <v>23</v>
      </c>
      <c r="B49" s="88" t="s">
        <v>134</v>
      </c>
      <c r="C49" s="57">
        <f t="shared" si="11"/>
        <v>57</v>
      </c>
      <c r="D49" s="176">
        <v>33</v>
      </c>
      <c r="E49" s="58">
        <f>C49-F49</f>
        <v>55</v>
      </c>
      <c r="F49" s="53">
        <v>2</v>
      </c>
      <c r="G49" s="38">
        <v>0</v>
      </c>
      <c r="H49" s="39">
        <f t="shared" si="18"/>
        <v>0</v>
      </c>
      <c r="I49" s="38">
        <v>1</v>
      </c>
      <c r="J49" s="39">
        <f t="shared" si="19"/>
        <v>1.7543859649122806</v>
      </c>
      <c r="K49" s="38">
        <v>2</v>
      </c>
      <c r="L49" s="40">
        <f t="shared" si="20"/>
        <v>3.5087719298245612</v>
      </c>
      <c r="M49" s="38">
        <v>41</v>
      </c>
      <c r="N49" s="40">
        <f t="shared" si="9"/>
        <v>71.929824561403507</v>
      </c>
      <c r="O49" s="38">
        <v>13</v>
      </c>
      <c r="P49" s="40">
        <f t="shared" si="10"/>
        <v>22.807017543859651</v>
      </c>
      <c r="Q49" s="163" t="s">
        <v>420</v>
      </c>
    </row>
    <row r="50" spans="1:17" s="18" customFormat="1" ht="20.100000000000001" customHeight="1">
      <c r="A50" s="210" t="s">
        <v>135</v>
      </c>
      <c r="B50" s="210"/>
      <c r="C50" s="31">
        <f>SUM(C27:C49)</f>
        <v>717</v>
      </c>
      <c r="D50" s="31">
        <f>SUM(D27:D49)</f>
        <v>131</v>
      </c>
      <c r="E50" s="31">
        <f>SUM(E27:E49)</f>
        <v>599</v>
      </c>
      <c r="F50" s="31">
        <f>SUM(F27:F49)</f>
        <v>118</v>
      </c>
      <c r="G50" s="31">
        <f>SUM(G27:G49)</f>
        <v>0</v>
      </c>
      <c r="H50" s="47">
        <f>G50*100/C50</f>
        <v>0</v>
      </c>
      <c r="I50" s="31">
        <f>SUM(I27:I49)</f>
        <v>3</v>
      </c>
      <c r="J50" s="47">
        <f>I50*100/C50</f>
        <v>0.41841004184100417</v>
      </c>
      <c r="K50" s="31">
        <f>SUM(K27:K49)</f>
        <v>34</v>
      </c>
      <c r="L50" s="44">
        <f>K50*100/C50</f>
        <v>4.7419804741980478</v>
      </c>
      <c r="M50" s="31">
        <f>SUM(M27:M49)</f>
        <v>567</v>
      </c>
      <c r="N50" s="44">
        <f t="shared" si="9"/>
        <v>79.079497907949786</v>
      </c>
      <c r="O50" s="31">
        <f>SUM(O27:O49)</f>
        <v>113</v>
      </c>
      <c r="P50" s="44">
        <f t="shared" si="10"/>
        <v>15.760111576011157</v>
      </c>
      <c r="Q50" s="31"/>
    </row>
    <row r="51" spans="1:17" s="17" customFormat="1" ht="20.100000000000001" customHeight="1">
      <c r="A51" s="212" t="s">
        <v>308</v>
      </c>
      <c r="B51" s="213"/>
      <c r="C51" s="213"/>
      <c r="D51" s="213"/>
      <c r="E51" s="213"/>
      <c r="F51" s="213"/>
      <c r="G51" s="6"/>
      <c r="H51" s="36"/>
      <c r="I51" s="7"/>
      <c r="J51" s="36"/>
      <c r="K51" s="7"/>
      <c r="L51" s="35"/>
      <c r="M51" s="7"/>
      <c r="N51" s="7"/>
      <c r="O51" s="7"/>
      <c r="P51" s="7"/>
      <c r="Q51" s="8"/>
    </row>
    <row r="52" spans="1:17" s="17" customFormat="1" ht="17.100000000000001" customHeight="1">
      <c r="A52" s="52">
        <v>1</v>
      </c>
      <c r="B52" s="88" t="s">
        <v>271</v>
      </c>
      <c r="C52" s="57">
        <f>SUM(G52,I52,K52,M52,O52)</f>
        <v>30</v>
      </c>
      <c r="D52" s="176"/>
      <c r="E52" s="58">
        <f t="shared" ref="E52:E83" si="21">C52-F52</f>
        <v>20</v>
      </c>
      <c r="F52" s="53">
        <v>10</v>
      </c>
      <c r="G52" s="38">
        <v>0</v>
      </c>
      <c r="H52" s="39">
        <f>G52*100/C52</f>
        <v>0</v>
      </c>
      <c r="I52" s="38">
        <v>0</v>
      </c>
      <c r="J52" s="39">
        <f>I52*100/C52</f>
        <v>0</v>
      </c>
      <c r="K52" s="38">
        <v>0</v>
      </c>
      <c r="L52" s="40">
        <f>K52*100/C52</f>
        <v>0</v>
      </c>
      <c r="M52" s="38">
        <v>23</v>
      </c>
      <c r="N52" s="40">
        <f t="shared" ref="N52:N88" si="22">M52*100/C52</f>
        <v>76.666666666666671</v>
      </c>
      <c r="O52" s="38">
        <v>7</v>
      </c>
      <c r="P52" s="40">
        <f t="shared" ref="P52:P88" si="23">O52*100/C52</f>
        <v>23.333333333333332</v>
      </c>
      <c r="Q52" s="163" t="s">
        <v>429</v>
      </c>
    </row>
    <row r="53" spans="1:17" s="17" customFormat="1" ht="17.100000000000001" customHeight="1">
      <c r="A53" s="52">
        <v>2</v>
      </c>
      <c r="B53" s="88" t="s">
        <v>272</v>
      </c>
      <c r="C53" s="57">
        <f>SUM(G53,I53,K53,M53,O53)</f>
        <v>26</v>
      </c>
      <c r="D53" s="173"/>
      <c r="E53" s="58">
        <f t="shared" si="21"/>
        <v>20</v>
      </c>
      <c r="F53" s="53">
        <v>6</v>
      </c>
      <c r="G53" s="38">
        <v>0</v>
      </c>
      <c r="H53" s="39">
        <f>G53*100/C53</f>
        <v>0</v>
      </c>
      <c r="I53" s="38">
        <v>0</v>
      </c>
      <c r="J53" s="39">
        <f>I53*100/C53</f>
        <v>0</v>
      </c>
      <c r="K53" s="38">
        <v>1</v>
      </c>
      <c r="L53" s="40">
        <f>K53*100/C53</f>
        <v>3.8461538461538463</v>
      </c>
      <c r="M53" s="38">
        <v>22</v>
      </c>
      <c r="N53" s="40">
        <f t="shared" si="22"/>
        <v>84.615384615384613</v>
      </c>
      <c r="O53" s="38">
        <v>3</v>
      </c>
      <c r="P53" s="40">
        <f t="shared" si="23"/>
        <v>11.538461538461538</v>
      </c>
      <c r="Q53" s="163" t="s">
        <v>426</v>
      </c>
    </row>
    <row r="54" spans="1:17" s="17" customFormat="1" ht="17.100000000000001" customHeight="1">
      <c r="A54" s="52">
        <v>3</v>
      </c>
      <c r="B54" s="88" t="s">
        <v>273</v>
      </c>
      <c r="C54" s="57">
        <f t="shared" ref="C54:C87" si="24">SUM(G54,I54,K54,M54,O54)</f>
        <v>51</v>
      </c>
      <c r="D54" s="173"/>
      <c r="E54" s="58">
        <f t="shared" si="21"/>
        <v>39</v>
      </c>
      <c r="F54" s="53">
        <v>12</v>
      </c>
      <c r="G54" s="38">
        <v>0</v>
      </c>
      <c r="H54" s="39">
        <f>G54*100/C54</f>
        <v>0</v>
      </c>
      <c r="I54" s="38">
        <v>0</v>
      </c>
      <c r="J54" s="39">
        <f>I54*100/C54</f>
        <v>0</v>
      </c>
      <c r="K54" s="38">
        <v>1</v>
      </c>
      <c r="L54" s="40">
        <f>K54*100/C54</f>
        <v>1.9607843137254901</v>
      </c>
      <c r="M54" s="38">
        <v>34</v>
      </c>
      <c r="N54" s="40">
        <f t="shared" si="22"/>
        <v>66.666666666666671</v>
      </c>
      <c r="O54" s="38">
        <v>16</v>
      </c>
      <c r="P54" s="40">
        <f t="shared" si="23"/>
        <v>31.372549019607842</v>
      </c>
      <c r="Q54" s="163" t="s">
        <v>430</v>
      </c>
    </row>
    <row r="55" spans="1:17" s="17" customFormat="1" ht="17.100000000000001" customHeight="1">
      <c r="A55" s="52">
        <v>4</v>
      </c>
      <c r="B55" s="88" t="s">
        <v>274</v>
      </c>
      <c r="C55" s="57">
        <f t="shared" si="24"/>
        <v>41</v>
      </c>
      <c r="D55" s="176"/>
      <c r="E55" s="58">
        <f t="shared" si="21"/>
        <v>30</v>
      </c>
      <c r="F55" s="53">
        <v>11</v>
      </c>
      <c r="G55" s="38">
        <v>0</v>
      </c>
      <c r="H55" s="39">
        <f>G55*100/C55</f>
        <v>0</v>
      </c>
      <c r="I55" s="38">
        <v>1</v>
      </c>
      <c r="J55" s="39">
        <f>I55*100/C55</f>
        <v>2.4390243902439024</v>
      </c>
      <c r="K55" s="38">
        <v>8</v>
      </c>
      <c r="L55" s="40">
        <f>K55*100/C55</f>
        <v>19.512195121951219</v>
      </c>
      <c r="M55" s="38">
        <v>28</v>
      </c>
      <c r="N55" s="40">
        <f t="shared" si="22"/>
        <v>68.292682926829272</v>
      </c>
      <c r="O55" s="38">
        <v>4</v>
      </c>
      <c r="P55" s="40">
        <f t="shared" si="23"/>
        <v>9.7560975609756095</v>
      </c>
      <c r="Q55" s="163"/>
    </row>
    <row r="56" spans="1:17" s="17" customFormat="1" ht="17.100000000000001" customHeight="1">
      <c r="A56" s="52">
        <v>5</v>
      </c>
      <c r="B56" s="88" t="s">
        <v>275</v>
      </c>
      <c r="C56" s="57">
        <f t="shared" si="24"/>
        <v>41</v>
      </c>
      <c r="D56" s="176"/>
      <c r="E56" s="58">
        <f t="shared" si="21"/>
        <v>35</v>
      </c>
      <c r="F56" s="53">
        <v>6</v>
      </c>
      <c r="G56" s="38">
        <v>0</v>
      </c>
      <c r="H56" s="39">
        <f>G56*100/C56</f>
        <v>0</v>
      </c>
      <c r="I56" s="38">
        <v>0</v>
      </c>
      <c r="J56" s="39">
        <f>I56*100/C56</f>
        <v>0</v>
      </c>
      <c r="K56" s="38">
        <v>1</v>
      </c>
      <c r="L56" s="40">
        <f>K56*100/C56</f>
        <v>2.4390243902439024</v>
      </c>
      <c r="M56" s="38">
        <v>32</v>
      </c>
      <c r="N56" s="40">
        <f t="shared" si="22"/>
        <v>78.048780487804876</v>
      </c>
      <c r="O56" s="38">
        <v>8</v>
      </c>
      <c r="P56" s="40">
        <f t="shared" si="23"/>
        <v>19.512195121951219</v>
      </c>
      <c r="Q56" s="163" t="s">
        <v>431</v>
      </c>
    </row>
    <row r="57" spans="1:17" s="17" customFormat="1" ht="17.100000000000001" customHeight="1">
      <c r="A57" s="52">
        <v>6</v>
      </c>
      <c r="B57" s="88" t="s">
        <v>276</v>
      </c>
      <c r="C57" s="57">
        <f t="shared" si="24"/>
        <v>46</v>
      </c>
      <c r="D57" s="176"/>
      <c r="E57" s="58">
        <f t="shared" si="21"/>
        <v>32</v>
      </c>
      <c r="F57" s="53">
        <v>14</v>
      </c>
      <c r="G57" s="38">
        <v>0</v>
      </c>
      <c r="H57" s="39">
        <f t="shared" ref="H57:H74" si="25">G57*100/C57</f>
        <v>0</v>
      </c>
      <c r="I57" s="38">
        <v>0</v>
      </c>
      <c r="J57" s="39">
        <f t="shared" ref="J57:J74" si="26">I57*100/C57</f>
        <v>0</v>
      </c>
      <c r="K57" s="38">
        <v>0</v>
      </c>
      <c r="L57" s="40">
        <f t="shared" ref="L57:L74" si="27">K57*100/C57</f>
        <v>0</v>
      </c>
      <c r="M57" s="38">
        <v>45</v>
      </c>
      <c r="N57" s="40">
        <f t="shared" si="22"/>
        <v>97.826086956521735</v>
      </c>
      <c r="O57" s="38">
        <v>1</v>
      </c>
      <c r="P57" s="40">
        <f t="shared" si="23"/>
        <v>2.1739130434782608</v>
      </c>
      <c r="Q57" s="163"/>
    </row>
    <row r="58" spans="1:17" s="17" customFormat="1" ht="17.100000000000001" customHeight="1">
      <c r="A58" s="52">
        <v>7</v>
      </c>
      <c r="B58" s="88" t="s">
        <v>277</v>
      </c>
      <c r="C58" s="57">
        <f t="shared" si="24"/>
        <v>46</v>
      </c>
      <c r="D58" s="176"/>
      <c r="E58" s="58">
        <f t="shared" si="21"/>
        <v>34</v>
      </c>
      <c r="F58" s="53">
        <v>12</v>
      </c>
      <c r="G58" s="38">
        <v>0</v>
      </c>
      <c r="H58" s="39">
        <f t="shared" si="25"/>
        <v>0</v>
      </c>
      <c r="I58" s="38">
        <v>0</v>
      </c>
      <c r="J58" s="39">
        <f t="shared" si="26"/>
        <v>0</v>
      </c>
      <c r="K58" s="38">
        <v>0</v>
      </c>
      <c r="L58" s="40">
        <f t="shared" si="27"/>
        <v>0</v>
      </c>
      <c r="M58" s="38">
        <v>44</v>
      </c>
      <c r="N58" s="40">
        <f t="shared" si="22"/>
        <v>95.652173913043484</v>
      </c>
      <c r="O58" s="38">
        <v>2</v>
      </c>
      <c r="P58" s="40">
        <f t="shared" si="23"/>
        <v>4.3478260869565215</v>
      </c>
      <c r="Q58" s="163"/>
    </row>
    <row r="59" spans="1:17" s="17" customFormat="1" ht="17.100000000000001" customHeight="1">
      <c r="A59" s="52">
        <v>8</v>
      </c>
      <c r="B59" s="88" t="s">
        <v>278</v>
      </c>
      <c r="C59" s="57">
        <f t="shared" si="24"/>
        <v>31</v>
      </c>
      <c r="D59" s="176"/>
      <c r="E59" s="58">
        <f t="shared" si="21"/>
        <v>23</v>
      </c>
      <c r="F59" s="59">
        <v>8</v>
      </c>
      <c r="G59" s="38">
        <v>0</v>
      </c>
      <c r="H59" s="39">
        <f t="shared" si="25"/>
        <v>0</v>
      </c>
      <c r="I59" s="38">
        <v>0</v>
      </c>
      <c r="J59" s="39">
        <f t="shared" si="26"/>
        <v>0</v>
      </c>
      <c r="K59" s="38">
        <v>2</v>
      </c>
      <c r="L59" s="40">
        <f t="shared" si="27"/>
        <v>6.4516129032258061</v>
      </c>
      <c r="M59" s="38">
        <v>22</v>
      </c>
      <c r="N59" s="40">
        <f t="shared" si="22"/>
        <v>70.967741935483872</v>
      </c>
      <c r="O59" s="38">
        <v>7</v>
      </c>
      <c r="P59" s="40">
        <f t="shared" si="23"/>
        <v>22.580645161290324</v>
      </c>
      <c r="Q59" s="163" t="s">
        <v>442</v>
      </c>
    </row>
    <row r="60" spans="1:17" s="17" customFormat="1" ht="17.100000000000001" customHeight="1">
      <c r="A60" s="52">
        <v>9</v>
      </c>
      <c r="B60" s="88" t="s">
        <v>279</v>
      </c>
      <c r="C60" s="57">
        <f t="shared" si="24"/>
        <v>30</v>
      </c>
      <c r="D60" s="176"/>
      <c r="E60" s="58">
        <f t="shared" si="21"/>
        <v>19</v>
      </c>
      <c r="F60" s="53">
        <v>11</v>
      </c>
      <c r="G60" s="38">
        <v>0</v>
      </c>
      <c r="H60" s="39">
        <f t="shared" si="25"/>
        <v>0</v>
      </c>
      <c r="I60" s="38">
        <v>0</v>
      </c>
      <c r="J60" s="39">
        <f t="shared" si="26"/>
        <v>0</v>
      </c>
      <c r="K60" s="38">
        <v>2</v>
      </c>
      <c r="L60" s="40">
        <f t="shared" si="27"/>
        <v>6.666666666666667</v>
      </c>
      <c r="M60" s="38">
        <v>21</v>
      </c>
      <c r="N60" s="40">
        <f t="shared" si="22"/>
        <v>70</v>
      </c>
      <c r="O60" s="38">
        <v>7</v>
      </c>
      <c r="P60" s="40">
        <f t="shared" si="23"/>
        <v>23.333333333333332</v>
      </c>
      <c r="Q60" s="163" t="s">
        <v>432</v>
      </c>
    </row>
    <row r="61" spans="1:17" s="17" customFormat="1" ht="17.100000000000001" customHeight="1">
      <c r="A61" s="52">
        <v>10</v>
      </c>
      <c r="B61" s="88" t="s">
        <v>280</v>
      </c>
      <c r="C61" s="57">
        <f t="shared" si="24"/>
        <v>30</v>
      </c>
      <c r="D61" s="176"/>
      <c r="E61" s="58">
        <f t="shared" si="21"/>
        <v>24</v>
      </c>
      <c r="F61" s="53">
        <v>6</v>
      </c>
      <c r="G61" s="38">
        <v>1</v>
      </c>
      <c r="H61" s="39">
        <f t="shared" si="25"/>
        <v>3.3333333333333335</v>
      </c>
      <c r="I61" s="38">
        <v>2</v>
      </c>
      <c r="J61" s="39">
        <f t="shared" si="26"/>
        <v>6.666666666666667</v>
      </c>
      <c r="K61" s="38">
        <v>4</v>
      </c>
      <c r="L61" s="40">
        <f t="shared" si="27"/>
        <v>13.333333333333334</v>
      </c>
      <c r="M61" s="38">
        <v>22</v>
      </c>
      <c r="N61" s="40">
        <f t="shared" si="22"/>
        <v>73.333333333333329</v>
      </c>
      <c r="O61" s="38">
        <v>1</v>
      </c>
      <c r="P61" s="40">
        <f t="shared" si="23"/>
        <v>3.3333333333333335</v>
      </c>
      <c r="Q61" s="163"/>
    </row>
    <row r="62" spans="1:17" s="17" customFormat="1" ht="17.100000000000001" customHeight="1">
      <c r="A62" s="52">
        <v>11</v>
      </c>
      <c r="B62" s="88" t="s">
        <v>281</v>
      </c>
      <c r="C62" s="57">
        <f t="shared" si="24"/>
        <v>39</v>
      </c>
      <c r="D62" s="176">
        <v>1</v>
      </c>
      <c r="E62" s="58">
        <f t="shared" si="21"/>
        <v>29</v>
      </c>
      <c r="F62" s="53">
        <v>10</v>
      </c>
      <c r="G62" s="38">
        <v>0</v>
      </c>
      <c r="H62" s="39">
        <f t="shared" si="25"/>
        <v>0</v>
      </c>
      <c r="I62" s="38">
        <v>1</v>
      </c>
      <c r="J62" s="39">
        <f t="shared" si="26"/>
        <v>2.5641025641025643</v>
      </c>
      <c r="K62" s="38">
        <v>1</v>
      </c>
      <c r="L62" s="40">
        <f t="shared" si="27"/>
        <v>2.5641025641025643</v>
      </c>
      <c r="M62" s="38">
        <v>32</v>
      </c>
      <c r="N62" s="40">
        <f t="shared" si="22"/>
        <v>82.051282051282058</v>
      </c>
      <c r="O62" s="38">
        <v>5</v>
      </c>
      <c r="P62" s="40">
        <f t="shared" si="23"/>
        <v>12.820512820512821</v>
      </c>
      <c r="Q62" s="163" t="s">
        <v>433</v>
      </c>
    </row>
    <row r="63" spans="1:17" s="17" customFormat="1" ht="17.100000000000001" customHeight="1">
      <c r="A63" s="52">
        <v>12</v>
      </c>
      <c r="B63" s="88" t="s">
        <v>282</v>
      </c>
      <c r="C63" s="57">
        <f t="shared" si="24"/>
        <v>46</v>
      </c>
      <c r="D63" s="173"/>
      <c r="E63" s="58">
        <f t="shared" si="21"/>
        <v>36</v>
      </c>
      <c r="F63" s="53">
        <v>10</v>
      </c>
      <c r="G63" s="38">
        <v>0</v>
      </c>
      <c r="H63" s="39">
        <f t="shared" si="25"/>
        <v>0</v>
      </c>
      <c r="I63" s="38">
        <v>0</v>
      </c>
      <c r="J63" s="39">
        <f t="shared" si="26"/>
        <v>0</v>
      </c>
      <c r="K63" s="38">
        <v>1</v>
      </c>
      <c r="L63" s="40">
        <f t="shared" si="27"/>
        <v>2.1739130434782608</v>
      </c>
      <c r="M63" s="38">
        <v>39</v>
      </c>
      <c r="N63" s="40">
        <f t="shared" si="22"/>
        <v>84.782608695652172</v>
      </c>
      <c r="O63" s="38">
        <v>6</v>
      </c>
      <c r="P63" s="40">
        <f t="shared" si="23"/>
        <v>13.043478260869565</v>
      </c>
      <c r="Q63" s="163" t="s">
        <v>443</v>
      </c>
    </row>
    <row r="64" spans="1:17" s="17" customFormat="1" ht="17.100000000000001" customHeight="1">
      <c r="A64" s="52">
        <v>13</v>
      </c>
      <c r="B64" s="88" t="s">
        <v>283</v>
      </c>
      <c r="C64" s="57">
        <f t="shared" si="24"/>
        <v>35</v>
      </c>
      <c r="D64" s="176"/>
      <c r="E64" s="58">
        <f t="shared" si="21"/>
        <v>26</v>
      </c>
      <c r="F64" s="53">
        <v>9</v>
      </c>
      <c r="G64" s="38">
        <v>0</v>
      </c>
      <c r="H64" s="39">
        <f>G64*100/C64</f>
        <v>0</v>
      </c>
      <c r="I64" s="38">
        <v>0</v>
      </c>
      <c r="J64" s="39">
        <f>I64*100/C64</f>
        <v>0</v>
      </c>
      <c r="K64" s="38">
        <v>1</v>
      </c>
      <c r="L64" s="40">
        <f>K64*100/C64</f>
        <v>2.8571428571428572</v>
      </c>
      <c r="M64" s="38">
        <v>32</v>
      </c>
      <c r="N64" s="40">
        <f t="shared" si="22"/>
        <v>91.428571428571431</v>
      </c>
      <c r="O64" s="38">
        <v>2</v>
      </c>
      <c r="P64" s="40">
        <f t="shared" si="23"/>
        <v>5.7142857142857144</v>
      </c>
      <c r="Q64" s="163"/>
    </row>
    <row r="65" spans="1:17" s="17" customFormat="1" ht="17.100000000000001" customHeight="1">
      <c r="A65" s="52">
        <v>14</v>
      </c>
      <c r="B65" s="88" t="s">
        <v>284</v>
      </c>
      <c r="C65" s="57">
        <f t="shared" si="24"/>
        <v>47</v>
      </c>
      <c r="D65" s="176"/>
      <c r="E65" s="58">
        <f t="shared" si="21"/>
        <v>36</v>
      </c>
      <c r="F65" s="53">
        <v>11</v>
      </c>
      <c r="G65" s="38">
        <v>0</v>
      </c>
      <c r="H65" s="39">
        <f>G65*100/C65</f>
        <v>0</v>
      </c>
      <c r="I65" s="38">
        <v>0</v>
      </c>
      <c r="J65" s="39">
        <f>I65*100/C65</f>
        <v>0</v>
      </c>
      <c r="K65" s="38">
        <v>5</v>
      </c>
      <c r="L65" s="40">
        <f>K65*100/C65</f>
        <v>10.638297872340425</v>
      </c>
      <c r="M65" s="38">
        <v>40</v>
      </c>
      <c r="N65" s="40">
        <f t="shared" si="22"/>
        <v>85.106382978723403</v>
      </c>
      <c r="O65" s="38">
        <v>2</v>
      </c>
      <c r="P65" s="40">
        <f t="shared" si="23"/>
        <v>4.2553191489361701</v>
      </c>
      <c r="Q65" s="163"/>
    </row>
    <row r="66" spans="1:17" s="17" customFormat="1" ht="17.100000000000001" customHeight="1">
      <c r="A66" s="52">
        <v>15</v>
      </c>
      <c r="B66" s="88" t="s">
        <v>285</v>
      </c>
      <c r="C66" s="57">
        <f t="shared" si="24"/>
        <v>46</v>
      </c>
      <c r="D66" s="173"/>
      <c r="E66" s="58">
        <f t="shared" si="21"/>
        <v>36</v>
      </c>
      <c r="F66" s="53">
        <v>10</v>
      </c>
      <c r="G66" s="38">
        <v>0</v>
      </c>
      <c r="H66" s="39">
        <f>G66*100/C66</f>
        <v>0</v>
      </c>
      <c r="I66" s="38">
        <v>0</v>
      </c>
      <c r="J66" s="39">
        <f>I66*100/C66</f>
        <v>0</v>
      </c>
      <c r="K66" s="38">
        <v>1</v>
      </c>
      <c r="L66" s="40">
        <f>K66*100/C66</f>
        <v>2.1739130434782608</v>
      </c>
      <c r="M66" s="38">
        <v>33</v>
      </c>
      <c r="N66" s="40">
        <f t="shared" si="22"/>
        <v>71.739130434782609</v>
      </c>
      <c r="O66" s="38">
        <v>12</v>
      </c>
      <c r="P66" s="40">
        <f t="shared" si="23"/>
        <v>26.086956521739129</v>
      </c>
      <c r="Q66" s="163" t="s">
        <v>434</v>
      </c>
    </row>
    <row r="67" spans="1:17" s="17" customFormat="1" ht="17.100000000000001" customHeight="1">
      <c r="A67" s="52">
        <v>16</v>
      </c>
      <c r="B67" s="88" t="s">
        <v>286</v>
      </c>
      <c r="C67" s="57">
        <f t="shared" si="24"/>
        <v>28</v>
      </c>
      <c r="D67" s="173"/>
      <c r="E67" s="58">
        <f t="shared" si="21"/>
        <v>19</v>
      </c>
      <c r="F67" s="53">
        <v>9</v>
      </c>
      <c r="G67" s="38">
        <v>0</v>
      </c>
      <c r="H67" s="39">
        <f>G67*100/C67</f>
        <v>0</v>
      </c>
      <c r="I67" s="38">
        <v>0</v>
      </c>
      <c r="J67" s="39">
        <f>I67*100/C67</f>
        <v>0</v>
      </c>
      <c r="K67" s="38">
        <v>3</v>
      </c>
      <c r="L67" s="40">
        <f>K67*100/C67</f>
        <v>10.714285714285714</v>
      </c>
      <c r="M67" s="38">
        <v>23</v>
      </c>
      <c r="N67" s="40">
        <f t="shared" si="22"/>
        <v>82.142857142857139</v>
      </c>
      <c r="O67" s="38">
        <v>2</v>
      </c>
      <c r="P67" s="40">
        <f t="shared" si="23"/>
        <v>7.1428571428571432</v>
      </c>
      <c r="Q67" s="163"/>
    </row>
    <row r="68" spans="1:17" s="17" customFormat="1" ht="17.100000000000001" customHeight="1">
      <c r="A68" s="52">
        <v>17</v>
      </c>
      <c r="B68" s="88" t="s">
        <v>287</v>
      </c>
      <c r="C68" s="57">
        <f t="shared" si="24"/>
        <v>49</v>
      </c>
      <c r="D68" s="173">
        <v>42</v>
      </c>
      <c r="E68" s="58">
        <f>C68-F68</f>
        <v>40</v>
      </c>
      <c r="F68" s="53">
        <v>9</v>
      </c>
      <c r="G68" s="38">
        <v>0</v>
      </c>
      <c r="H68" s="39">
        <f t="shared" ref="H68:H73" si="28">G68*100/C68</f>
        <v>0</v>
      </c>
      <c r="I68" s="38">
        <v>0</v>
      </c>
      <c r="J68" s="39">
        <f t="shared" ref="J68:J73" si="29">I68*100/C68</f>
        <v>0</v>
      </c>
      <c r="K68" s="38">
        <v>2</v>
      </c>
      <c r="L68" s="40">
        <f t="shared" ref="L68:L73" si="30">K68*100/C68</f>
        <v>4.0816326530612246</v>
      </c>
      <c r="M68" s="38">
        <v>38</v>
      </c>
      <c r="N68" s="40">
        <f t="shared" si="22"/>
        <v>77.551020408163268</v>
      </c>
      <c r="O68" s="38">
        <v>9</v>
      </c>
      <c r="P68" s="40">
        <f t="shared" si="23"/>
        <v>18.367346938775512</v>
      </c>
      <c r="Q68" s="163" t="s">
        <v>435</v>
      </c>
    </row>
    <row r="69" spans="1:17" s="17" customFormat="1" ht="17.100000000000001" customHeight="1">
      <c r="A69" s="52">
        <v>18</v>
      </c>
      <c r="B69" s="88" t="s">
        <v>288</v>
      </c>
      <c r="C69" s="57">
        <f t="shared" si="24"/>
        <v>38</v>
      </c>
      <c r="D69" s="176">
        <v>4</v>
      </c>
      <c r="E69" s="58">
        <f t="shared" si="21"/>
        <v>34</v>
      </c>
      <c r="F69" s="53">
        <v>4</v>
      </c>
      <c r="G69" s="38">
        <v>1</v>
      </c>
      <c r="H69" s="39">
        <f t="shared" si="28"/>
        <v>2.6315789473684212</v>
      </c>
      <c r="I69" s="38">
        <v>4</v>
      </c>
      <c r="J69" s="39">
        <f t="shared" si="29"/>
        <v>10.526315789473685</v>
      </c>
      <c r="K69" s="38">
        <v>8</v>
      </c>
      <c r="L69" s="40">
        <f t="shared" si="30"/>
        <v>21.05263157894737</v>
      </c>
      <c r="M69" s="38">
        <v>25</v>
      </c>
      <c r="N69" s="40">
        <f t="shared" si="22"/>
        <v>65.78947368421052</v>
      </c>
      <c r="O69" s="38">
        <v>0</v>
      </c>
      <c r="P69" s="40">
        <f t="shared" si="23"/>
        <v>0</v>
      </c>
      <c r="Q69" s="163"/>
    </row>
    <row r="70" spans="1:17" s="17" customFormat="1" ht="17.100000000000001" customHeight="1">
      <c r="A70" s="52">
        <v>19</v>
      </c>
      <c r="B70" s="88" t="s">
        <v>289</v>
      </c>
      <c r="C70" s="57">
        <f t="shared" si="24"/>
        <v>28</v>
      </c>
      <c r="D70" s="176"/>
      <c r="E70" s="58">
        <f>C70-F70</f>
        <v>24</v>
      </c>
      <c r="F70" s="59">
        <v>4</v>
      </c>
      <c r="G70" s="38">
        <v>0</v>
      </c>
      <c r="H70" s="39">
        <f t="shared" si="28"/>
        <v>0</v>
      </c>
      <c r="I70" s="38">
        <v>0</v>
      </c>
      <c r="J70" s="39">
        <f t="shared" si="29"/>
        <v>0</v>
      </c>
      <c r="K70" s="38">
        <v>3</v>
      </c>
      <c r="L70" s="40">
        <f t="shared" si="30"/>
        <v>10.714285714285714</v>
      </c>
      <c r="M70" s="38">
        <v>24</v>
      </c>
      <c r="N70" s="40">
        <f t="shared" si="22"/>
        <v>85.714285714285708</v>
      </c>
      <c r="O70" s="38">
        <v>1</v>
      </c>
      <c r="P70" s="40">
        <f t="shared" si="23"/>
        <v>3.5714285714285716</v>
      </c>
      <c r="Q70" s="163"/>
    </row>
    <row r="71" spans="1:17" s="17" customFormat="1" ht="17.100000000000001" customHeight="1">
      <c r="A71" s="52">
        <v>20</v>
      </c>
      <c r="B71" s="88" t="s">
        <v>290</v>
      </c>
      <c r="C71" s="57">
        <f t="shared" si="24"/>
        <v>25</v>
      </c>
      <c r="D71" s="176"/>
      <c r="E71" s="58">
        <f t="shared" si="21"/>
        <v>24</v>
      </c>
      <c r="F71" s="53">
        <v>1</v>
      </c>
      <c r="G71" s="38">
        <v>0</v>
      </c>
      <c r="H71" s="39">
        <f t="shared" si="28"/>
        <v>0</v>
      </c>
      <c r="I71" s="38">
        <v>0</v>
      </c>
      <c r="J71" s="39">
        <f t="shared" si="29"/>
        <v>0</v>
      </c>
      <c r="K71" s="38">
        <v>3</v>
      </c>
      <c r="L71" s="40">
        <f t="shared" si="30"/>
        <v>12</v>
      </c>
      <c r="M71" s="38">
        <v>22</v>
      </c>
      <c r="N71" s="40">
        <f t="shared" si="22"/>
        <v>88</v>
      </c>
      <c r="O71" s="38">
        <v>0</v>
      </c>
      <c r="P71" s="40">
        <f t="shared" si="23"/>
        <v>0</v>
      </c>
      <c r="Q71" s="163"/>
    </row>
    <row r="72" spans="1:17" s="17" customFormat="1" ht="17.100000000000001" customHeight="1">
      <c r="A72" s="52">
        <v>21</v>
      </c>
      <c r="B72" s="88" t="s">
        <v>291</v>
      </c>
      <c r="C72" s="57">
        <f t="shared" si="24"/>
        <v>34</v>
      </c>
      <c r="D72" s="176">
        <v>6</v>
      </c>
      <c r="E72" s="58">
        <f>C72-F72</f>
        <v>28</v>
      </c>
      <c r="F72" s="53">
        <v>6</v>
      </c>
      <c r="G72" s="38">
        <v>0</v>
      </c>
      <c r="H72" s="39">
        <f t="shared" si="28"/>
        <v>0</v>
      </c>
      <c r="I72" s="38">
        <v>0</v>
      </c>
      <c r="J72" s="39">
        <f t="shared" si="29"/>
        <v>0</v>
      </c>
      <c r="K72" s="38">
        <v>3</v>
      </c>
      <c r="L72" s="40">
        <f t="shared" si="30"/>
        <v>8.8235294117647065</v>
      </c>
      <c r="M72" s="38">
        <v>29</v>
      </c>
      <c r="N72" s="40">
        <f t="shared" si="22"/>
        <v>85.294117647058826</v>
      </c>
      <c r="O72" s="38">
        <v>2</v>
      </c>
      <c r="P72" s="40">
        <f t="shared" si="23"/>
        <v>5.882352941176471</v>
      </c>
      <c r="Q72" s="163"/>
    </row>
    <row r="73" spans="1:17" s="17" customFormat="1" ht="17.100000000000001" customHeight="1">
      <c r="A73" s="52">
        <v>22</v>
      </c>
      <c r="B73" s="88" t="s">
        <v>292</v>
      </c>
      <c r="C73" s="57">
        <f t="shared" si="24"/>
        <v>30</v>
      </c>
      <c r="D73" s="176">
        <v>7</v>
      </c>
      <c r="E73" s="58">
        <f>C73-F73</f>
        <v>23</v>
      </c>
      <c r="F73" s="53">
        <v>7</v>
      </c>
      <c r="G73" s="38">
        <v>0</v>
      </c>
      <c r="H73" s="39">
        <f t="shared" si="28"/>
        <v>0</v>
      </c>
      <c r="I73" s="38">
        <v>0</v>
      </c>
      <c r="J73" s="39">
        <f t="shared" si="29"/>
        <v>0</v>
      </c>
      <c r="K73" s="38">
        <v>1</v>
      </c>
      <c r="L73" s="40">
        <f t="shared" si="30"/>
        <v>3.3333333333333335</v>
      </c>
      <c r="M73" s="38">
        <v>26</v>
      </c>
      <c r="N73" s="40">
        <f t="shared" si="22"/>
        <v>86.666666666666671</v>
      </c>
      <c r="O73" s="38">
        <v>3</v>
      </c>
      <c r="P73" s="40">
        <f t="shared" si="23"/>
        <v>10</v>
      </c>
      <c r="Q73" s="163" t="s">
        <v>436</v>
      </c>
    </row>
    <row r="74" spans="1:17" s="17" customFormat="1" ht="17.100000000000001" customHeight="1">
      <c r="A74" s="52">
        <v>23</v>
      </c>
      <c r="B74" s="88" t="s">
        <v>293</v>
      </c>
      <c r="C74" s="57">
        <f t="shared" si="24"/>
        <v>24</v>
      </c>
      <c r="D74" s="176">
        <v>4</v>
      </c>
      <c r="E74" s="58">
        <f>C74-F74</f>
        <v>21</v>
      </c>
      <c r="F74" s="53">
        <v>3</v>
      </c>
      <c r="G74" s="38">
        <v>0</v>
      </c>
      <c r="H74" s="39">
        <f t="shared" si="25"/>
        <v>0</v>
      </c>
      <c r="I74" s="38">
        <v>4</v>
      </c>
      <c r="J74" s="39">
        <f t="shared" si="26"/>
        <v>16.666666666666668</v>
      </c>
      <c r="K74" s="38">
        <v>2</v>
      </c>
      <c r="L74" s="40">
        <f t="shared" si="27"/>
        <v>8.3333333333333339</v>
      </c>
      <c r="M74" s="38">
        <v>15</v>
      </c>
      <c r="N74" s="40">
        <f t="shared" si="22"/>
        <v>62.5</v>
      </c>
      <c r="O74" s="38">
        <v>3</v>
      </c>
      <c r="P74" s="40">
        <f t="shared" si="23"/>
        <v>12.5</v>
      </c>
      <c r="Q74" s="163" t="s">
        <v>444</v>
      </c>
    </row>
    <row r="75" spans="1:17" s="17" customFormat="1" ht="17.100000000000001" customHeight="1">
      <c r="A75" s="52">
        <v>24</v>
      </c>
      <c r="B75" s="88" t="s">
        <v>294</v>
      </c>
      <c r="C75" s="57">
        <f t="shared" si="24"/>
        <v>42</v>
      </c>
      <c r="D75" s="176">
        <v>12</v>
      </c>
      <c r="E75" s="58">
        <f t="shared" ref="E75:E76" si="31">C75-F75</f>
        <v>37</v>
      </c>
      <c r="F75" s="53">
        <v>5</v>
      </c>
      <c r="G75" s="38">
        <v>0</v>
      </c>
      <c r="H75" s="39">
        <f>G75*100/C75</f>
        <v>0</v>
      </c>
      <c r="I75" s="38">
        <v>0</v>
      </c>
      <c r="J75" s="39">
        <f>I75*100/C75</f>
        <v>0</v>
      </c>
      <c r="K75" s="38">
        <v>6</v>
      </c>
      <c r="L75" s="40">
        <f>K75*100/C75</f>
        <v>14.285714285714286</v>
      </c>
      <c r="M75" s="38">
        <v>33</v>
      </c>
      <c r="N75" s="40">
        <f t="shared" si="22"/>
        <v>78.571428571428569</v>
      </c>
      <c r="O75" s="38">
        <v>3</v>
      </c>
      <c r="P75" s="40">
        <f t="shared" si="23"/>
        <v>7.1428571428571432</v>
      </c>
      <c r="Q75" s="163"/>
    </row>
    <row r="76" spans="1:17" s="17" customFormat="1" ht="17.100000000000001" customHeight="1">
      <c r="A76" s="52">
        <v>25</v>
      </c>
      <c r="B76" s="88" t="s">
        <v>295</v>
      </c>
      <c r="C76" s="57">
        <f t="shared" si="24"/>
        <v>35</v>
      </c>
      <c r="D76" s="173">
        <v>10</v>
      </c>
      <c r="E76" s="58">
        <f t="shared" si="31"/>
        <v>28</v>
      </c>
      <c r="F76" s="53">
        <v>7</v>
      </c>
      <c r="G76" s="38">
        <v>0</v>
      </c>
      <c r="H76" s="39">
        <f>G76*100/C76</f>
        <v>0</v>
      </c>
      <c r="I76" s="38">
        <v>0</v>
      </c>
      <c r="J76" s="39">
        <f>I76*100/C76</f>
        <v>0</v>
      </c>
      <c r="K76" s="38">
        <v>6</v>
      </c>
      <c r="L76" s="40">
        <f>K76*100/C76</f>
        <v>17.142857142857142</v>
      </c>
      <c r="M76" s="38">
        <v>29</v>
      </c>
      <c r="N76" s="40">
        <f t="shared" si="22"/>
        <v>82.857142857142861</v>
      </c>
      <c r="O76" s="38">
        <v>0</v>
      </c>
      <c r="P76" s="40">
        <f t="shared" si="23"/>
        <v>0</v>
      </c>
      <c r="Q76" s="163"/>
    </row>
    <row r="77" spans="1:17" s="17" customFormat="1" ht="17.100000000000001" customHeight="1">
      <c r="A77" s="52">
        <v>26</v>
      </c>
      <c r="B77" s="88" t="s">
        <v>296</v>
      </c>
      <c r="C77" s="57">
        <f t="shared" si="24"/>
        <v>36</v>
      </c>
      <c r="D77" s="176">
        <v>1</v>
      </c>
      <c r="E77" s="58">
        <f t="shared" si="21"/>
        <v>33</v>
      </c>
      <c r="F77" s="53">
        <v>3</v>
      </c>
      <c r="G77" s="38">
        <v>0</v>
      </c>
      <c r="H77" s="39">
        <f>G77*100/C77</f>
        <v>0</v>
      </c>
      <c r="I77" s="38">
        <v>1</v>
      </c>
      <c r="J77" s="39">
        <f>I77*100/C77</f>
        <v>2.7777777777777777</v>
      </c>
      <c r="K77" s="38">
        <v>4</v>
      </c>
      <c r="L77" s="40">
        <f>K77*100/C77</f>
        <v>11.111111111111111</v>
      </c>
      <c r="M77" s="38">
        <v>31</v>
      </c>
      <c r="N77" s="40">
        <f t="shared" si="22"/>
        <v>86.111111111111114</v>
      </c>
      <c r="O77" s="38">
        <v>0</v>
      </c>
      <c r="P77" s="40">
        <f t="shared" si="23"/>
        <v>0</v>
      </c>
      <c r="Q77" s="163"/>
    </row>
    <row r="78" spans="1:17" s="17" customFormat="1" ht="17.100000000000001" customHeight="1">
      <c r="A78" s="52">
        <v>27</v>
      </c>
      <c r="B78" s="88" t="s">
        <v>297</v>
      </c>
      <c r="C78" s="57">
        <f t="shared" si="24"/>
        <v>33</v>
      </c>
      <c r="D78" s="176">
        <v>4</v>
      </c>
      <c r="E78" s="58">
        <f t="shared" si="21"/>
        <v>26</v>
      </c>
      <c r="F78" s="53">
        <v>7</v>
      </c>
      <c r="G78" s="38">
        <v>0</v>
      </c>
      <c r="H78" s="39">
        <f>G78*100/C78</f>
        <v>0</v>
      </c>
      <c r="I78" s="38">
        <v>0</v>
      </c>
      <c r="J78" s="39">
        <f>I78*100/C78</f>
        <v>0</v>
      </c>
      <c r="K78" s="38">
        <v>2</v>
      </c>
      <c r="L78" s="40">
        <f>K78*100/C78</f>
        <v>6.0606060606060606</v>
      </c>
      <c r="M78" s="38">
        <v>19</v>
      </c>
      <c r="N78" s="40">
        <f t="shared" si="22"/>
        <v>57.575757575757578</v>
      </c>
      <c r="O78" s="38">
        <v>12</v>
      </c>
      <c r="P78" s="40">
        <f t="shared" si="23"/>
        <v>36.363636363636367</v>
      </c>
      <c r="Q78" s="163" t="s">
        <v>437</v>
      </c>
    </row>
    <row r="79" spans="1:17" s="17" customFormat="1" ht="17.100000000000001" customHeight="1">
      <c r="A79" s="52">
        <v>28</v>
      </c>
      <c r="B79" s="88" t="s">
        <v>298</v>
      </c>
      <c r="C79" s="57">
        <f t="shared" si="24"/>
        <v>49</v>
      </c>
      <c r="D79" s="173">
        <v>1</v>
      </c>
      <c r="E79" s="58">
        <f t="shared" si="21"/>
        <v>44</v>
      </c>
      <c r="F79" s="53">
        <v>5</v>
      </c>
      <c r="G79" s="38">
        <v>0</v>
      </c>
      <c r="H79" s="39">
        <f t="shared" ref="H79:H87" si="32">G79*100/C79</f>
        <v>0</v>
      </c>
      <c r="I79" s="38">
        <v>0</v>
      </c>
      <c r="J79" s="39">
        <f t="shared" ref="J79:J87" si="33">I79*100/C79</f>
        <v>0</v>
      </c>
      <c r="K79" s="38">
        <v>0</v>
      </c>
      <c r="L79" s="40">
        <f t="shared" ref="L79:L87" si="34">K79*100/C79</f>
        <v>0</v>
      </c>
      <c r="M79" s="38">
        <v>38</v>
      </c>
      <c r="N79" s="40">
        <f t="shared" si="22"/>
        <v>77.551020408163268</v>
      </c>
      <c r="O79" s="38">
        <v>11</v>
      </c>
      <c r="P79" s="40">
        <f t="shared" si="23"/>
        <v>22.448979591836736</v>
      </c>
      <c r="Q79" s="163" t="s">
        <v>438</v>
      </c>
    </row>
    <row r="80" spans="1:17" s="17" customFormat="1" ht="17.100000000000001" customHeight="1">
      <c r="A80" s="52">
        <v>29</v>
      </c>
      <c r="B80" s="88" t="s">
        <v>299</v>
      </c>
      <c r="C80" s="57">
        <f t="shared" si="24"/>
        <v>18</v>
      </c>
      <c r="D80" s="173">
        <v>9</v>
      </c>
      <c r="E80" s="58">
        <f t="shared" si="21"/>
        <v>15</v>
      </c>
      <c r="F80" s="53">
        <v>3</v>
      </c>
      <c r="G80" s="38">
        <v>0</v>
      </c>
      <c r="H80" s="39">
        <f t="shared" si="32"/>
        <v>0</v>
      </c>
      <c r="I80" s="38">
        <v>0</v>
      </c>
      <c r="J80" s="39">
        <f t="shared" si="33"/>
        <v>0</v>
      </c>
      <c r="K80" s="38">
        <v>2</v>
      </c>
      <c r="L80" s="40">
        <f t="shared" si="34"/>
        <v>11.111111111111111</v>
      </c>
      <c r="M80" s="38">
        <v>14</v>
      </c>
      <c r="N80" s="40">
        <f t="shared" si="22"/>
        <v>77.777777777777771</v>
      </c>
      <c r="O80" s="38">
        <v>2</v>
      </c>
      <c r="P80" s="40">
        <f t="shared" si="23"/>
        <v>11.111111111111111</v>
      </c>
      <c r="Q80" s="163" t="s">
        <v>414</v>
      </c>
    </row>
    <row r="81" spans="1:17" s="17" customFormat="1" ht="17.100000000000001" customHeight="1">
      <c r="A81" s="52">
        <v>30</v>
      </c>
      <c r="B81" s="88" t="s">
        <v>300</v>
      </c>
      <c r="C81" s="57">
        <f t="shared" si="24"/>
        <v>53</v>
      </c>
      <c r="D81" s="176">
        <v>44</v>
      </c>
      <c r="E81" s="58">
        <f t="shared" si="21"/>
        <v>37</v>
      </c>
      <c r="F81" s="53">
        <v>16</v>
      </c>
      <c r="G81" s="38">
        <v>0</v>
      </c>
      <c r="H81" s="39">
        <f t="shared" ref="H81" si="35">G81*100/C81</f>
        <v>0</v>
      </c>
      <c r="I81" s="38">
        <v>2</v>
      </c>
      <c r="J81" s="39">
        <f t="shared" ref="J81" si="36">I81*100/C81</f>
        <v>3.7735849056603774</v>
      </c>
      <c r="K81" s="38">
        <v>12</v>
      </c>
      <c r="L81" s="40">
        <f t="shared" ref="L81" si="37">K81*100/C81</f>
        <v>22.641509433962263</v>
      </c>
      <c r="M81" s="38">
        <v>34</v>
      </c>
      <c r="N81" s="40">
        <f t="shared" si="22"/>
        <v>64.15094339622641</v>
      </c>
      <c r="O81" s="38">
        <v>5</v>
      </c>
      <c r="P81" s="40">
        <f t="shared" si="23"/>
        <v>9.433962264150944</v>
      </c>
      <c r="Q81" s="163"/>
    </row>
    <row r="82" spans="1:17" s="17" customFormat="1" ht="17.100000000000001" customHeight="1">
      <c r="A82" s="52">
        <v>31</v>
      </c>
      <c r="B82" s="88" t="s">
        <v>301</v>
      </c>
      <c r="C82" s="57">
        <f t="shared" si="24"/>
        <v>41</v>
      </c>
      <c r="D82" s="176">
        <v>26</v>
      </c>
      <c r="E82" s="58">
        <f t="shared" si="21"/>
        <v>34</v>
      </c>
      <c r="F82" s="53">
        <v>7</v>
      </c>
      <c r="G82" s="38">
        <v>0</v>
      </c>
      <c r="H82" s="39">
        <f t="shared" si="32"/>
        <v>0</v>
      </c>
      <c r="I82" s="38">
        <v>0</v>
      </c>
      <c r="J82" s="39">
        <f t="shared" si="33"/>
        <v>0</v>
      </c>
      <c r="K82" s="38">
        <v>4</v>
      </c>
      <c r="L82" s="40">
        <f t="shared" si="34"/>
        <v>9.7560975609756095</v>
      </c>
      <c r="M82" s="38">
        <v>33</v>
      </c>
      <c r="N82" s="40">
        <f t="shared" si="22"/>
        <v>80.487804878048777</v>
      </c>
      <c r="O82" s="38">
        <v>4</v>
      </c>
      <c r="P82" s="40">
        <f t="shared" si="23"/>
        <v>9.7560975609756095</v>
      </c>
      <c r="Q82" s="163"/>
    </row>
    <row r="83" spans="1:17" s="17" customFormat="1" ht="17.100000000000001" customHeight="1">
      <c r="A83" s="52">
        <v>32</v>
      </c>
      <c r="B83" s="88" t="s">
        <v>302</v>
      </c>
      <c r="C83" s="57">
        <f t="shared" si="24"/>
        <v>39</v>
      </c>
      <c r="D83" s="176">
        <v>24</v>
      </c>
      <c r="E83" s="58">
        <f t="shared" si="21"/>
        <v>31</v>
      </c>
      <c r="F83" s="53">
        <v>8</v>
      </c>
      <c r="G83" s="38">
        <v>0</v>
      </c>
      <c r="H83" s="39">
        <f t="shared" si="32"/>
        <v>0</v>
      </c>
      <c r="I83" s="38">
        <v>0</v>
      </c>
      <c r="J83" s="39">
        <f t="shared" si="33"/>
        <v>0</v>
      </c>
      <c r="K83" s="38">
        <v>0</v>
      </c>
      <c r="L83" s="40">
        <f t="shared" si="34"/>
        <v>0</v>
      </c>
      <c r="M83" s="38">
        <v>33</v>
      </c>
      <c r="N83" s="40">
        <f t="shared" si="22"/>
        <v>84.615384615384613</v>
      </c>
      <c r="O83" s="38">
        <v>6</v>
      </c>
      <c r="P83" s="40">
        <f t="shared" si="23"/>
        <v>15.384615384615385</v>
      </c>
      <c r="Q83" s="163" t="s">
        <v>439</v>
      </c>
    </row>
    <row r="84" spans="1:17" s="17" customFormat="1" ht="17.100000000000001" customHeight="1">
      <c r="A84" s="52">
        <v>33</v>
      </c>
      <c r="B84" s="88" t="s">
        <v>303</v>
      </c>
      <c r="C84" s="57">
        <f t="shared" si="24"/>
        <v>46</v>
      </c>
      <c r="D84" s="176">
        <v>27</v>
      </c>
      <c r="E84" s="58">
        <f>C84-F84</f>
        <v>42</v>
      </c>
      <c r="F84" s="53">
        <v>4</v>
      </c>
      <c r="G84" s="38">
        <v>0</v>
      </c>
      <c r="H84" s="39">
        <f t="shared" si="32"/>
        <v>0</v>
      </c>
      <c r="I84" s="38">
        <v>0</v>
      </c>
      <c r="J84" s="39">
        <f t="shared" si="33"/>
        <v>0</v>
      </c>
      <c r="K84" s="38">
        <v>0</v>
      </c>
      <c r="L84" s="40">
        <f t="shared" si="34"/>
        <v>0</v>
      </c>
      <c r="M84" s="38">
        <v>30</v>
      </c>
      <c r="N84" s="40">
        <f t="shared" si="22"/>
        <v>65.217391304347828</v>
      </c>
      <c r="O84" s="38">
        <v>16</v>
      </c>
      <c r="P84" s="40">
        <f t="shared" si="23"/>
        <v>34.782608695652172</v>
      </c>
      <c r="Q84" s="163" t="s">
        <v>440</v>
      </c>
    </row>
    <row r="85" spans="1:17" s="17" customFormat="1" ht="17.100000000000001" customHeight="1">
      <c r="A85" s="52">
        <v>34</v>
      </c>
      <c r="B85" s="88" t="s">
        <v>304</v>
      </c>
      <c r="C85" s="57">
        <f t="shared" si="24"/>
        <v>47</v>
      </c>
      <c r="D85" s="176">
        <v>34</v>
      </c>
      <c r="E85" s="58">
        <f>C85-F85</f>
        <v>41</v>
      </c>
      <c r="F85" s="53">
        <v>6</v>
      </c>
      <c r="G85" s="38">
        <v>0</v>
      </c>
      <c r="H85" s="39">
        <f t="shared" si="32"/>
        <v>0</v>
      </c>
      <c r="I85" s="38">
        <v>0</v>
      </c>
      <c r="J85" s="39">
        <f t="shared" si="33"/>
        <v>0</v>
      </c>
      <c r="K85" s="38">
        <v>5</v>
      </c>
      <c r="L85" s="40">
        <f t="shared" si="34"/>
        <v>10.638297872340425</v>
      </c>
      <c r="M85" s="38">
        <v>40</v>
      </c>
      <c r="N85" s="40">
        <f t="shared" si="22"/>
        <v>85.106382978723403</v>
      </c>
      <c r="O85" s="38">
        <v>2</v>
      </c>
      <c r="P85" s="40">
        <f t="shared" si="23"/>
        <v>4.2553191489361701</v>
      </c>
      <c r="Q85" s="163"/>
    </row>
    <row r="86" spans="1:17" s="17" customFormat="1" ht="17.100000000000001" customHeight="1">
      <c r="A86" s="52">
        <v>35</v>
      </c>
      <c r="B86" s="88" t="s">
        <v>305</v>
      </c>
      <c r="C86" s="57">
        <f>SUM(G86,I86,K86,M86,O86)</f>
        <v>46</v>
      </c>
      <c r="D86" s="176">
        <v>27</v>
      </c>
      <c r="E86" s="58">
        <f>C86-F86</f>
        <v>38</v>
      </c>
      <c r="F86" s="53">
        <v>8</v>
      </c>
      <c r="G86" s="38">
        <v>0</v>
      </c>
      <c r="H86" s="39">
        <f t="shared" si="32"/>
        <v>0</v>
      </c>
      <c r="I86" s="38">
        <v>0</v>
      </c>
      <c r="J86" s="39">
        <f t="shared" si="33"/>
        <v>0</v>
      </c>
      <c r="K86" s="38">
        <v>1</v>
      </c>
      <c r="L86" s="40">
        <f t="shared" si="34"/>
        <v>2.1739130434782608</v>
      </c>
      <c r="M86" s="38">
        <v>40</v>
      </c>
      <c r="N86" s="40">
        <f t="shared" si="22"/>
        <v>86.956521739130437</v>
      </c>
      <c r="O86" s="38">
        <v>5</v>
      </c>
      <c r="P86" s="40">
        <f t="shared" si="23"/>
        <v>10.869565217391305</v>
      </c>
      <c r="Q86" s="163" t="s">
        <v>441</v>
      </c>
    </row>
    <row r="87" spans="1:17" s="17" customFormat="1" ht="17.100000000000001" customHeight="1">
      <c r="A87" s="52">
        <v>36</v>
      </c>
      <c r="B87" s="88" t="s">
        <v>306</v>
      </c>
      <c r="C87" s="57">
        <f t="shared" si="24"/>
        <v>20</v>
      </c>
      <c r="D87" s="176"/>
      <c r="E87" s="58">
        <f>C87-F87</f>
        <v>13</v>
      </c>
      <c r="F87" s="53">
        <v>7</v>
      </c>
      <c r="G87" s="38">
        <v>0</v>
      </c>
      <c r="H87" s="39">
        <f t="shared" si="32"/>
        <v>0</v>
      </c>
      <c r="I87" s="38">
        <v>0</v>
      </c>
      <c r="J87" s="39">
        <f t="shared" si="33"/>
        <v>0</v>
      </c>
      <c r="K87" s="38">
        <v>0</v>
      </c>
      <c r="L87" s="40">
        <f t="shared" si="34"/>
        <v>0</v>
      </c>
      <c r="M87" s="38">
        <v>19</v>
      </c>
      <c r="N87" s="40">
        <f t="shared" si="22"/>
        <v>95</v>
      </c>
      <c r="O87" s="38">
        <v>1</v>
      </c>
      <c r="P87" s="40">
        <f t="shared" si="23"/>
        <v>5</v>
      </c>
      <c r="Q87" s="163"/>
    </row>
    <row r="88" spans="1:17" s="18" customFormat="1" ht="20.100000000000001" customHeight="1">
      <c r="A88" s="210" t="s">
        <v>135</v>
      </c>
      <c r="B88" s="210"/>
      <c r="C88" s="31">
        <f>SUM(C52:C87)</f>
        <v>1346</v>
      </c>
      <c r="D88" s="31">
        <f t="shared" ref="D88:O88" si="38">SUM(D52:D87)</f>
        <v>283</v>
      </c>
      <c r="E88" s="31">
        <f t="shared" si="38"/>
        <v>1071</v>
      </c>
      <c r="F88" s="31">
        <f t="shared" si="38"/>
        <v>275</v>
      </c>
      <c r="G88" s="31">
        <f t="shared" si="38"/>
        <v>2</v>
      </c>
      <c r="H88" s="47">
        <f>G88*100/C88</f>
        <v>0.14858841010401189</v>
      </c>
      <c r="I88" s="31">
        <f t="shared" si="38"/>
        <v>15</v>
      </c>
      <c r="J88" s="47">
        <f>I88*100/C88</f>
        <v>1.1144130757800892</v>
      </c>
      <c r="K88" s="31">
        <f t="shared" si="38"/>
        <v>95</v>
      </c>
      <c r="L88" s="44">
        <f>K88*100/C88</f>
        <v>7.0579494799405644</v>
      </c>
      <c r="M88" s="31">
        <f t="shared" si="38"/>
        <v>1064</v>
      </c>
      <c r="N88" s="44">
        <f t="shared" si="22"/>
        <v>79.049034175334327</v>
      </c>
      <c r="O88" s="31">
        <f t="shared" si="38"/>
        <v>170</v>
      </c>
      <c r="P88" s="44">
        <f t="shared" si="23"/>
        <v>12.63001485884101</v>
      </c>
      <c r="Q88" s="31"/>
    </row>
    <row r="89" spans="1:17" s="17" customFormat="1" ht="20.100000000000001" customHeight="1">
      <c r="A89" s="212" t="s">
        <v>269</v>
      </c>
      <c r="B89" s="213"/>
      <c r="C89" s="213"/>
      <c r="D89" s="213"/>
      <c r="E89" s="213"/>
      <c r="F89" s="213"/>
      <c r="G89" s="6"/>
      <c r="H89" s="36"/>
      <c r="I89" s="7"/>
      <c r="J89" s="36"/>
      <c r="K89" s="7"/>
      <c r="L89" s="35"/>
      <c r="M89" s="7"/>
      <c r="N89" s="7"/>
      <c r="O89" s="7"/>
      <c r="P89" s="7"/>
      <c r="Q89" s="8"/>
    </row>
    <row r="90" spans="1:17" s="17" customFormat="1" ht="20.100000000000001" customHeight="1">
      <c r="A90" s="161">
        <v>1</v>
      </c>
      <c r="B90" s="88" t="s">
        <v>270</v>
      </c>
      <c r="C90" s="54">
        <f>SUM(G90,I90,K90,M90,O90)</f>
        <v>46</v>
      </c>
      <c r="D90" s="173">
        <v>2</v>
      </c>
      <c r="E90" s="55">
        <f>C90-F90</f>
        <v>17</v>
      </c>
      <c r="F90" s="53">
        <v>29</v>
      </c>
      <c r="G90" s="38">
        <v>0</v>
      </c>
      <c r="H90" s="39">
        <f>G90*100/C90</f>
        <v>0</v>
      </c>
      <c r="I90" s="38">
        <v>1</v>
      </c>
      <c r="J90" s="39">
        <f>I90*100/C90</f>
        <v>2.1739130434782608</v>
      </c>
      <c r="K90" s="38">
        <v>6</v>
      </c>
      <c r="L90" s="40">
        <f>K90*100/C90</f>
        <v>13.043478260869565</v>
      </c>
      <c r="M90" s="38">
        <v>39</v>
      </c>
      <c r="N90" s="40">
        <f>M90*100/C90</f>
        <v>84.782608695652172</v>
      </c>
      <c r="O90" s="38">
        <v>0</v>
      </c>
      <c r="P90" s="40">
        <f>O90*100/C90</f>
        <v>0</v>
      </c>
      <c r="Q90" s="187"/>
    </row>
    <row r="91" spans="1:17" s="18" customFormat="1" ht="20.100000000000001" customHeight="1">
      <c r="A91" s="210" t="s">
        <v>111</v>
      </c>
      <c r="B91" s="210"/>
      <c r="C91" s="31">
        <f>SUM(C90:C90)</f>
        <v>46</v>
      </c>
      <c r="D91" s="31">
        <f>SUM(D90:D90)</f>
        <v>2</v>
      </c>
      <c r="E91" s="31">
        <f>SUM(E90:E90)</f>
        <v>17</v>
      </c>
      <c r="F91" s="31">
        <f>SUM(F90:F90)</f>
        <v>29</v>
      </c>
      <c r="G91" s="31">
        <f>SUM(G90:G90)</f>
        <v>0</v>
      </c>
      <c r="H91" s="47">
        <f>G91*100/C91</f>
        <v>0</v>
      </c>
      <c r="I91" s="31">
        <f>SUM(I90:I90)</f>
        <v>1</v>
      </c>
      <c r="J91" s="47">
        <f>I91*100/C91</f>
        <v>2.1739130434782608</v>
      </c>
      <c r="K91" s="31">
        <f>SUM(K90:K90)</f>
        <v>6</v>
      </c>
      <c r="L91" s="44">
        <f>K91*100/C91</f>
        <v>13.043478260869565</v>
      </c>
      <c r="M91" s="31">
        <f>SUM(M90:M90)</f>
        <v>39</v>
      </c>
      <c r="N91" s="44">
        <f>M91*100/C91</f>
        <v>84.782608695652172</v>
      </c>
      <c r="O91" s="31">
        <f>SUM(O90:O90)</f>
        <v>0</v>
      </c>
      <c r="P91" s="44">
        <f>O91*100/C91</f>
        <v>0</v>
      </c>
      <c r="Q91" s="31"/>
    </row>
    <row r="92" spans="1:17" s="18" customFormat="1" ht="24.95" customHeight="1">
      <c r="A92" s="231" t="s">
        <v>213</v>
      </c>
      <c r="B92" s="232"/>
      <c r="C92" s="106">
        <f>SUM(C15,C25,C50,C88,C91)</f>
        <v>2424</v>
      </c>
      <c r="D92" s="106">
        <f>SUM(D15,D25,D50,D88,D91)</f>
        <v>476</v>
      </c>
      <c r="E92" s="106">
        <f>SUM(E15,E25,E50,E88,E91)</f>
        <v>1929</v>
      </c>
      <c r="F92" s="106">
        <f>SUM(F15,F25,F50,F88,F91)</f>
        <v>495</v>
      </c>
      <c r="G92" s="106">
        <f>SUM(G15,G25,G50,G88,G91)</f>
        <v>4</v>
      </c>
      <c r="H92" s="107">
        <f>G92*100/C92</f>
        <v>0.16501650165016502</v>
      </c>
      <c r="I92" s="106">
        <f>SUM(I15,I25,I50,I88,I91)</f>
        <v>23</v>
      </c>
      <c r="J92" s="107">
        <f>I92*100/C92</f>
        <v>0.94884488448844884</v>
      </c>
      <c r="K92" s="106">
        <f>SUM(K15,K25,K50,K88,K91)</f>
        <v>164</v>
      </c>
      <c r="L92" s="108">
        <f>K92*100/C92</f>
        <v>6.7656765676567661</v>
      </c>
      <c r="M92" s="106">
        <f>SUM(M15,M25,M50,M88,M91)</f>
        <v>1935</v>
      </c>
      <c r="N92" s="108">
        <f>M92*100/C92</f>
        <v>79.82673267326733</v>
      </c>
      <c r="O92" s="106">
        <f>SUM(O15,O25,O50,O88,O91)</f>
        <v>298</v>
      </c>
      <c r="P92" s="108">
        <f>O92*100/C92</f>
        <v>12.293729372937294</v>
      </c>
      <c r="Q92" s="106"/>
    </row>
    <row r="93" spans="1:17" ht="15" customHeight="1">
      <c r="E93" s="102"/>
    </row>
    <row r="94" spans="1:17" ht="18" customHeight="1">
      <c r="E94" s="102"/>
      <c r="L94" s="230" t="s">
        <v>410</v>
      </c>
      <c r="M94" s="230"/>
      <c r="N94" s="230"/>
      <c r="O94" s="230"/>
      <c r="P94" s="230"/>
      <c r="Q94" s="230"/>
    </row>
    <row r="95" spans="1:17" ht="18" customHeight="1">
      <c r="E95" s="102"/>
      <c r="F95" s="9"/>
      <c r="G95" s="9"/>
      <c r="H95" s="9"/>
      <c r="I95" s="9"/>
      <c r="L95" s="214" t="s">
        <v>19</v>
      </c>
      <c r="M95" s="214"/>
      <c r="N95" s="214"/>
      <c r="O95" s="214"/>
      <c r="P95" s="214"/>
      <c r="Q95" s="214"/>
    </row>
    <row r="96" spans="1:17" ht="18" customHeight="1">
      <c r="B96" s="214" t="s">
        <v>214</v>
      </c>
      <c r="C96" s="214"/>
      <c r="D96" s="214"/>
      <c r="E96" s="214"/>
      <c r="F96" s="9"/>
      <c r="G96" s="9"/>
      <c r="H96" s="9"/>
      <c r="I96" s="9"/>
      <c r="L96" s="214" t="s">
        <v>17</v>
      </c>
      <c r="M96" s="214"/>
      <c r="N96" s="214"/>
      <c r="O96" s="214"/>
      <c r="P96" s="214"/>
      <c r="Q96" s="214"/>
    </row>
    <row r="97" spans="1:17" ht="18" customHeight="1"/>
    <row r="98" spans="1:17" ht="18" customHeight="1">
      <c r="B98" s="229" t="s">
        <v>265</v>
      </c>
      <c r="C98" s="229"/>
      <c r="D98" s="229"/>
      <c r="E98" s="229"/>
      <c r="L98" s="229" t="s">
        <v>265</v>
      </c>
      <c r="M98" s="229"/>
      <c r="N98" s="229"/>
      <c r="O98" s="229"/>
      <c r="P98" s="229"/>
      <c r="Q98" s="229"/>
    </row>
    <row r="99" spans="1:17" ht="18" customHeight="1">
      <c r="B99" s="34"/>
    </row>
    <row r="100" spans="1:17" ht="18" customHeight="1">
      <c r="B100" s="34"/>
    </row>
    <row r="101" spans="1:17" ht="18" customHeight="1">
      <c r="B101" s="215" t="s">
        <v>267</v>
      </c>
      <c r="C101" s="215"/>
      <c r="D101" s="215"/>
      <c r="E101" s="215"/>
      <c r="F101" s="160"/>
      <c r="G101" s="160"/>
      <c r="H101" s="160"/>
      <c r="I101" s="160"/>
      <c r="L101" s="215" t="s">
        <v>63</v>
      </c>
      <c r="M101" s="215"/>
      <c r="N101" s="215"/>
      <c r="O101" s="215"/>
      <c r="P101" s="215"/>
      <c r="Q101" s="215"/>
    </row>
    <row r="102" spans="1:17" ht="15.95" customHeight="1">
      <c r="A102" s="157" t="s">
        <v>264</v>
      </c>
      <c r="B102" s="157"/>
      <c r="C102" s="171">
        <f>SUM(G92,I92,K92,M92)</f>
        <v>2126</v>
      </c>
      <c r="D102" s="166">
        <f>C102*100/C92</f>
        <v>87.706270627062707</v>
      </c>
    </row>
    <row r="103" spans="1:17" ht="15.95" customHeight="1">
      <c r="A103" s="20" t="s">
        <v>307</v>
      </c>
      <c r="B103" s="20"/>
      <c r="C103" s="171">
        <f>O92</f>
        <v>298</v>
      </c>
      <c r="D103" s="166">
        <f>C103*100/C92</f>
        <v>12.293729372937294</v>
      </c>
    </row>
    <row r="146" ht="24.95" customHeight="1"/>
  </sheetData>
  <mergeCells count="43">
    <mergeCell ref="A51:F51"/>
    <mergeCell ref="A26:F26"/>
    <mergeCell ref="A50:B50"/>
    <mergeCell ref="L101:Q101"/>
    <mergeCell ref="L98:Q98"/>
    <mergeCell ref="B96:E96"/>
    <mergeCell ref="B98:E98"/>
    <mergeCell ref="B101:E101"/>
    <mergeCell ref="L94:Q94"/>
    <mergeCell ref="L95:Q95"/>
    <mergeCell ref="L96:Q96"/>
    <mergeCell ref="A92:B92"/>
    <mergeCell ref="A88:B88"/>
    <mergeCell ref="A89:F89"/>
    <mergeCell ref="A91:B91"/>
    <mergeCell ref="Q34:Q35"/>
    <mergeCell ref="A5:Q5"/>
    <mergeCell ref="A4:E4"/>
    <mergeCell ref="A3:E3"/>
    <mergeCell ref="A6:Q6"/>
    <mergeCell ref="A8:A10"/>
    <mergeCell ref="B8:B10"/>
    <mergeCell ref="Q8:Q10"/>
    <mergeCell ref="C9:C10"/>
    <mergeCell ref="K9:L9"/>
    <mergeCell ref="G9:H9"/>
    <mergeCell ref="C8:F8"/>
    <mergeCell ref="G8:P8"/>
    <mergeCell ref="O9:P9"/>
    <mergeCell ref="I9:J9"/>
    <mergeCell ref="K1:Q1"/>
    <mergeCell ref="K2:Q2"/>
    <mergeCell ref="A2:E2"/>
    <mergeCell ref="A1:E1"/>
    <mergeCell ref="K3:Q3"/>
    <mergeCell ref="A25:B25"/>
    <mergeCell ref="M9:N9"/>
    <mergeCell ref="D9:D10"/>
    <mergeCell ref="E9:E10"/>
    <mergeCell ref="F9:F10"/>
    <mergeCell ref="A16:F16"/>
    <mergeCell ref="A15:B15"/>
    <mergeCell ref="A11:F11"/>
  </mergeCells>
  <phoneticPr fontId="2" type="noConversion"/>
  <pageMargins left="0.6" right="0.25" top="0.5" bottom="0.5" header="0" footer="0.25"/>
  <pageSetup paperSize="9" orientation="landscape" horizontalDpi="300" verticalDpi="300" r:id="rId1"/>
  <headerFooter alignWithMargins="0">
    <oddFooter>&amp;L&amp;"Times New Roman,Italic"&amp;8TK_KQRL_NH.2018-2019_Trungcap&amp;R&amp;P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7"/>
  <sheetViews>
    <sheetView view="pageBreakPreview" topLeftCell="A114" zoomScaleNormal="100" workbookViewId="0">
      <selection activeCell="O126" sqref="O126"/>
    </sheetView>
  </sheetViews>
  <sheetFormatPr defaultRowHeight="15"/>
  <cols>
    <col min="1" max="1" width="6.625" style="2" customWidth="1"/>
    <col min="2" max="2" width="17.625" style="2" customWidth="1"/>
    <col min="3" max="3" width="9.625" style="2" customWidth="1"/>
    <col min="4" max="4" width="7.625" style="2" customWidth="1"/>
    <col min="5" max="6" width="6.625" style="2" hidden="1" customWidth="1"/>
    <col min="7" max="7" width="7.125" style="2" customWidth="1"/>
    <col min="8" max="8" width="8.125" style="2" customWidth="1"/>
    <col min="9" max="9" width="7.125" style="2" customWidth="1"/>
    <col min="10" max="10" width="8.125" style="2" customWidth="1"/>
    <col min="11" max="11" width="7.125" style="2" customWidth="1"/>
    <col min="12" max="12" width="8.125" style="2" customWidth="1"/>
    <col min="13" max="13" width="7.125" style="2" customWidth="1"/>
    <col min="14" max="14" width="8.125" style="2" customWidth="1"/>
    <col min="15" max="15" width="7.125" style="2" customWidth="1"/>
    <col min="16" max="16" width="8.125" style="2" customWidth="1"/>
    <col min="17" max="17" width="16.625" style="2" customWidth="1"/>
    <col min="18" max="16384" width="9" style="13"/>
  </cols>
  <sheetData>
    <row r="1" spans="1:19" ht="17.100000000000001" customHeight="1">
      <c r="A1" s="216" t="s">
        <v>29</v>
      </c>
      <c r="B1" s="216"/>
      <c r="C1" s="216"/>
      <c r="D1" s="216"/>
      <c r="E1" s="216"/>
      <c r="F1" s="216"/>
      <c r="G1" s="20"/>
      <c r="K1" s="214" t="s">
        <v>6</v>
      </c>
      <c r="L1" s="214"/>
      <c r="M1" s="214"/>
      <c r="N1" s="214"/>
      <c r="O1" s="214"/>
      <c r="P1" s="214"/>
      <c r="Q1" s="214"/>
    </row>
    <row r="2" spans="1:19" ht="17.100000000000001" customHeight="1">
      <c r="A2" s="214" t="s">
        <v>107</v>
      </c>
      <c r="B2" s="214"/>
      <c r="C2" s="214"/>
      <c r="D2" s="214"/>
      <c r="E2" s="214"/>
      <c r="F2" s="214"/>
      <c r="G2" s="20"/>
      <c r="K2" s="215" t="s">
        <v>7</v>
      </c>
      <c r="L2" s="215"/>
      <c r="M2" s="215"/>
      <c r="N2" s="215"/>
      <c r="O2" s="215"/>
      <c r="P2" s="215"/>
      <c r="Q2" s="215"/>
    </row>
    <row r="3" spans="1:19" ht="17.100000000000001" customHeight="1">
      <c r="A3" s="214" t="s">
        <v>108</v>
      </c>
      <c r="B3" s="214"/>
      <c r="C3" s="214"/>
      <c r="D3" s="214"/>
      <c r="E3" s="214"/>
      <c r="F3" s="214"/>
      <c r="G3" s="159"/>
      <c r="K3" s="217"/>
      <c r="L3" s="217"/>
      <c r="M3" s="217"/>
      <c r="N3" s="217"/>
      <c r="O3" s="217"/>
      <c r="P3" s="217"/>
      <c r="Q3" s="217"/>
    </row>
    <row r="4" spans="1:19" s="25" customFormat="1" ht="17.100000000000001" customHeight="1">
      <c r="A4" s="219"/>
      <c r="B4" s="219"/>
      <c r="C4" s="219"/>
      <c r="D4" s="219"/>
      <c r="E4" s="219"/>
      <c r="F4" s="219"/>
      <c r="G4" s="28"/>
      <c r="H4" s="158"/>
      <c r="I4" s="158"/>
      <c r="J4" s="158"/>
    </row>
    <row r="5" spans="1:19" s="15" customFormat="1" ht="24.95" customHeight="1">
      <c r="A5" s="218" t="s">
        <v>266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</row>
    <row r="6" spans="1:19" s="15" customFormat="1" ht="20.100000000000001" customHeight="1">
      <c r="A6" s="220" t="s">
        <v>309</v>
      </c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</row>
    <row r="7" spans="1:19" s="15" customFormat="1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19" s="16" customFormat="1" ht="18" customHeight="1">
      <c r="A8" s="221" t="s">
        <v>0</v>
      </c>
      <c r="B8" s="221" t="s">
        <v>31</v>
      </c>
      <c r="C8" s="211" t="s">
        <v>8</v>
      </c>
      <c r="D8" s="211"/>
      <c r="E8" s="211"/>
      <c r="F8" s="211"/>
      <c r="G8" s="240" t="s">
        <v>16</v>
      </c>
      <c r="H8" s="241"/>
      <c r="I8" s="241"/>
      <c r="J8" s="241"/>
      <c r="K8" s="241"/>
      <c r="L8" s="241"/>
      <c r="M8" s="241"/>
      <c r="N8" s="241"/>
      <c r="O8" s="241"/>
      <c r="P8" s="241"/>
      <c r="Q8" s="222" t="s">
        <v>15</v>
      </c>
    </row>
    <row r="9" spans="1:19" s="16" customFormat="1" ht="18" customHeight="1">
      <c r="A9" s="221"/>
      <c r="B9" s="211"/>
      <c r="C9" s="225" t="s">
        <v>9</v>
      </c>
      <c r="D9" s="211" t="s">
        <v>10</v>
      </c>
      <c r="E9" s="211" t="s">
        <v>1</v>
      </c>
      <c r="F9" s="211" t="s">
        <v>2</v>
      </c>
      <c r="G9" s="211" t="s">
        <v>11</v>
      </c>
      <c r="H9" s="211"/>
      <c r="I9" s="211" t="s">
        <v>12</v>
      </c>
      <c r="J9" s="211"/>
      <c r="K9" s="211" t="s">
        <v>13</v>
      </c>
      <c r="L9" s="211"/>
      <c r="M9" s="211" t="s">
        <v>5</v>
      </c>
      <c r="N9" s="211"/>
      <c r="O9" s="211" t="s">
        <v>14</v>
      </c>
      <c r="P9" s="211"/>
      <c r="Q9" s="223"/>
    </row>
    <row r="10" spans="1:19" s="14" customFormat="1" ht="18" customHeight="1">
      <c r="A10" s="221"/>
      <c r="B10" s="211"/>
      <c r="C10" s="225"/>
      <c r="D10" s="211"/>
      <c r="E10" s="211"/>
      <c r="F10" s="211"/>
      <c r="G10" s="12" t="s">
        <v>3</v>
      </c>
      <c r="H10" s="12" t="s">
        <v>4</v>
      </c>
      <c r="I10" s="12" t="s">
        <v>3</v>
      </c>
      <c r="J10" s="12" t="s">
        <v>4</v>
      </c>
      <c r="K10" s="12" t="s">
        <v>3</v>
      </c>
      <c r="L10" s="12" t="s">
        <v>4</v>
      </c>
      <c r="M10" s="12" t="s">
        <v>3</v>
      </c>
      <c r="N10" s="12" t="s">
        <v>4</v>
      </c>
      <c r="O10" s="12" t="s">
        <v>3</v>
      </c>
      <c r="P10" s="12" t="s">
        <v>4</v>
      </c>
      <c r="Q10" s="224"/>
    </row>
    <row r="11" spans="1:19" s="14" customFormat="1" ht="18" customHeight="1">
      <c r="A11" s="50"/>
      <c r="B11" s="237" t="s">
        <v>310</v>
      </c>
      <c r="C11" s="237"/>
      <c r="D11" s="237"/>
      <c r="E11" s="237"/>
      <c r="F11" s="237"/>
      <c r="G11" s="51"/>
      <c r="H11" s="51"/>
      <c r="I11" s="51"/>
      <c r="J11" s="51"/>
      <c r="K11" s="51"/>
      <c r="L11" s="51"/>
      <c r="M11" s="51"/>
      <c r="N11" s="51"/>
      <c r="O11" s="51"/>
      <c r="P11" s="51"/>
      <c r="Q11" s="90"/>
      <c r="S11" s="65"/>
    </row>
    <row r="12" spans="1:19" s="17" customFormat="1" ht="16.5" customHeight="1">
      <c r="A12" s="52">
        <v>1</v>
      </c>
      <c r="B12" s="60" t="s">
        <v>138</v>
      </c>
      <c r="C12" s="54">
        <f>SUM(G12,I12,K12,M12,O12)</f>
        <v>46</v>
      </c>
      <c r="D12" s="173"/>
      <c r="E12" s="62">
        <f t="shared" ref="E12:E44" si="0">C12-F12</f>
        <v>6</v>
      </c>
      <c r="F12" s="53">
        <v>40</v>
      </c>
      <c r="G12" s="52">
        <v>1</v>
      </c>
      <c r="H12" s="40">
        <f t="shared" ref="H12:H46" si="1">G12*100/C12</f>
        <v>2.1739130434782608</v>
      </c>
      <c r="I12" s="52">
        <v>0</v>
      </c>
      <c r="J12" s="40">
        <f t="shared" ref="J12:J46" si="2">I12*100/C12</f>
        <v>0</v>
      </c>
      <c r="K12" s="52">
        <v>0</v>
      </c>
      <c r="L12" s="40">
        <f t="shared" ref="L12:L46" si="3">K12*100/C12</f>
        <v>0</v>
      </c>
      <c r="M12" s="52">
        <v>44</v>
      </c>
      <c r="N12" s="40">
        <f t="shared" ref="N12:N46" si="4">M12*100/C12</f>
        <v>95.652173913043484</v>
      </c>
      <c r="O12" s="52">
        <v>1</v>
      </c>
      <c r="P12" s="40">
        <f t="shared" ref="P12:P46" si="5">O12*100/C12</f>
        <v>2.1739130434782608</v>
      </c>
      <c r="Q12" s="162"/>
    </row>
    <row r="13" spans="1:19" s="17" customFormat="1" ht="16.5" customHeight="1">
      <c r="A13" s="52">
        <v>2</v>
      </c>
      <c r="B13" s="60" t="s">
        <v>139</v>
      </c>
      <c r="C13" s="54">
        <f t="shared" ref="C13:C45" si="6">SUM(G13,I13,K13,M13,O13)</f>
        <v>41</v>
      </c>
      <c r="D13" s="173">
        <v>1</v>
      </c>
      <c r="E13" s="62">
        <f t="shared" si="0"/>
        <v>9</v>
      </c>
      <c r="F13" s="53">
        <v>32</v>
      </c>
      <c r="G13" s="52">
        <v>0</v>
      </c>
      <c r="H13" s="40">
        <f t="shared" si="1"/>
        <v>0</v>
      </c>
      <c r="I13" s="52">
        <v>0</v>
      </c>
      <c r="J13" s="40">
        <f t="shared" si="2"/>
        <v>0</v>
      </c>
      <c r="K13" s="52">
        <v>2</v>
      </c>
      <c r="L13" s="40">
        <f t="shared" si="3"/>
        <v>4.8780487804878048</v>
      </c>
      <c r="M13" s="52">
        <v>37</v>
      </c>
      <c r="N13" s="40">
        <f t="shared" si="4"/>
        <v>90.243902439024396</v>
      </c>
      <c r="O13" s="52">
        <v>2</v>
      </c>
      <c r="P13" s="40">
        <f t="shared" si="5"/>
        <v>4.8780487804878048</v>
      </c>
      <c r="Q13" s="162"/>
    </row>
    <row r="14" spans="1:19" s="17" customFormat="1" ht="16.5" customHeight="1">
      <c r="A14" s="52">
        <v>3</v>
      </c>
      <c r="B14" s="60" t="s">
        <v>140</v>
      </c>
      <c r="C14" s="54">
        <f t="shared" si="6"/>
        <v>35</v>
      </c>
      <c r="D14" s="173"/>
      <c r="E14" s="62">
        <f t="shared" si="0"/>
        <v>5</v>
      </c>
      <c r="F14" s="53">
        <v>30</v>
      </c>
      <c r="G14" s="52">
        <v>0</v>
      </c>
      <c r="H14" s="40">
        <f t="shared" si="1"/>
        <v>0</v>
      </c>
      <c r="I14" s="52">
        <v>0</v>
      </c>
      <c r="J14" s="40">
        <f t="shared" si="2"/>
        <v>0</v>
      </c>
      <c r="K14" s="52">
        <v>0</v>
      </c>
      <c r="L14" s="40">
        <f t="shared" si="3"/>
        <v>0</v>
      </c>
      <c r="M14" s="52">
        <v>35</v>
      </c>
      <c r="N14" s="40">
        <f t="shared" si="4"/>
        <v>100</v>
      </c>
      <c r="O14" s="52">
        <v>0</v>
      </c>
      <c r="P14" s="40">
        <f t="shared" si="5"/>
        <v>0</v>
      </c>
      <c r="Q14" s="162"/>
    </row>
    <row r="15" spans="1:19" s="17" customFormat="1" ht="16.5" customHeight="1">
      <c r="A15" s="52">
        <v>4</v>
      </c>
      <c r="B15" s="60" t="s">
        <v>141</v>
      </c>
      <c r="C15" s="54">
        <f t="shared" si="6"/>
        <v>40</v>
      </c>
      <c r="D15" s="173"/>
      <c r="E15" s="62">
        <f t="shared" si="0"/>
        <v>10</v>
      </c>
      <c r="F15" s="53">
        <v>30</v>
      </c>
      <c r="G15" s="52">
        <v>0</v>
      </c>
      <c r="H15" s="40">
        <f t="shared" si="1"/>
        <v>0</v>
      </c>
      <c r="I15" s="52">
        <v>0</v>
      </c>
      <c r="J15" s="40">
        <f t="shared" si="2"/>
        <v>0</v>
      </c>
      <c r="K15" s="52">
        <v>3</v>
      </c>
      <c r="L15" s="40">
        <f t="shared" si="3"/>
        <v>7.5</v>
      </c>
      <c r="M15" s="52">
        <v>36</v>
      </c>
      <c r="N15" s="40">
        <f t="shared" si="4"/>
        <v>90</v>
      </c>
      <c r="O15" s="52">
        <v>1</v>
      </c>
      <c r="P15" s="40">
        <f t="shared" si="5"/>
        <v>2.5</v>
      </c>
      <c r="Q15" s="162"/>
    </row>
    <row r="16" spans="1:19" s="17" customFormat="1" ht="16.5" customHeight="1">
      <c r="A16" s="52">
        <v>5</v>
      </c>
      <c r="B16" s="60" t="s">
        <v>142</v>
      </c>
      <c r="C16" s="54">
        <f t="shared" si="6"/>
        <v>48</v>
      </c>
      <c r="D16" s="173"/>
      <c r="E16" s="62">
        <f t="shared" si="0"/>
        <v>9</v>
      </c>
      <c r="F16" s="53">
        <v>39</v>
      </c>
      <c r="G16" s="52">
        <v>0</v>
      </c>
      <c r="H16" s="40">
        <f t="shared" si="1"/>
        <v>0</v>
      </c>
      <c r="I16" s="52">
        <v>2</v>
      </c>
      <c r="J16" s="40">
        <f t="shared" si="2"/>
        <v>4.166666666666667</v>
      </c>
      <c r="K16" s="52">
        <v>3</v>
      </c>
      <c r="L16" s="40">
        <f t="shared" si="3"/>
        <v>6.25</v>
      </c>
      <c r="M16" s="52">
        <v>42</v>
      </c>
      <c r="N16" s="40">
        <f t="shared" si="4"/>
        <v>87.5</v>
      </c>
      <c r="O16" s="52">
        <v>1</v>
      </c>
      <c r="P16" s="40">
        <f t="shared" si="5"/>
        <v>2.0833333333333335</v>
      </c>
      <c r="Q16" s="162"/>
    </row>
    <row r="17" spans="1:17" s="17" customFormat="1" ht="16.5" customHeight="1">
      <c r="A17" s="52">
        <v>6</v>
      </c>
      <c r="B17" s="60" t="s">
        <v>143</v>
      </c>
      <c r="C17" s="54">
        <f t="shared" si="6"/>
        <v>43</v>
      </c>
      <c r="D17" s="173"/>
      <c r="E17" s="62">
        <f t="shared" si="0"/>
        <v>12</v>
      </c>
      <c r="F17" s="53">
        <v>31</v>
      </c>
      <c r="G17" s="38">
        <v>0</v>
      </c>
      <c r="H17" s="40">
        <f t="shared" si="1"/>
        <v>0</v>
      </c>
      <c r="I17" s="38">
        <v>0</v>
      </c>
      <c r="J17" s="40">
        <f t="shared" si="2"/>
        <v>0</v>
      </c>
      <c r="K17" s="38">
        <v>4</v>
      </c>
      <c r="L17" s="40">
        <f t="shared" si="3"/>
        <v>9.3023255813953494</v>
      </c>
      <c r="M17" s="38">
        <v>37</v>
      </c>
      <c r="N17" s="40">
        <f t="shared" si="4"/>
        <v>86.04651162790698</v>
      </c>
      <c r="O17" s="38">
        <v>2</v>
      </c>
      <c r="P17" s="40">
        <f t="shared" si="5"/>
        <v>4.6511627906976747</v>
      </c>
      <c r="Q17" s="163"/>
    </row>
    <row r="18" spans="1:17" s="17" customFormat="1" ht="16.5" customHeight="1">
      <c r="A18" s="52">
        <v>7</v>
      </c>
      <c r="B18" s="60" t="s">
        <v>144</v>
      </c>
      <c r="C18" s="54">
        <f t="shared" si="6"/>
        <v>37</v>
      </c>
      <c r="D18" s="173">
        <v>1</v>
      </c>
      <c r="E18" s="62">
        <f t="shared" si="0"/>
        <v>11</v>
      </c>
      <c r="F18" s="53">
        <v>26</v>
      </c>
      <c r="G18" s="38">
        <v>2</v>
      </c>
      <c r="H18" s="40">
        <f t="shared" si="1"/>
        <v>5.4054054054054053</v>
      </c>
      <c r="I18" s="38">
        <v>1</v>
      </c>
      <c r="J18" s="40">
        <f t="shared" si="2"/>
        <v>2.7027027027027026</v>
      </c>
      <c r="K18" s="38">
        <v>3</v>
      </c>
      <c r="L18" s="40">
        <f t="shared" si="3"/>
        <v>8.1081081081081088</v>
      </c>
      <c r="M18" s="38">
        <v>31</v>
      </c>
      <c r="N18" s="40">
        <f t="shared" si="4"/>
        <v>83.78378378378379</v>
      </c>
      <c r="O18" s="38">
        <v>0</v>
      </c>
      <c r="P18" s="40">
        <f t="shared" si="5"/>
        <v>0</v>
      </c>
      <c r="Q18" s="163"/>
    </row>
    <row r="19" spans="1:17" s="17" customFormat="1" ht="16.5" customHeight="1">
      <c r="A19" s="52">
        <v>8</v>
      </c>
      <c r="B19" s="60" t="s">
        <v>75</v>
      </c>
      <c r="C19" s="54">
        <f t="shared" si="6"/>
        <v>43</v>
      </c>
      <c r="D19" s="173"/>
      <c r="E19" s="62">
        <f t="shared" si="0"/>
        <v>13</v>
      </c>
      <c r="F19" s="53">
        <v>30</v>
      </c>
      <c r="G19" s="52">
        <v>0</v>
      </c>
      <c r="H19" s="40">
        <f t="shared" si="1"/>
        <v>0</v>
      </c>
      <c r="I19" s="52">
        <v>1</v>
      </c>
      <c r="J19" s="40">
        <f t="shared" si="2"/>
        <v>2.3255813953488373</v>
      </c>
      <c r="K19" s="52">
        <v>2</v>
      </c>
      <c r="L19" s="40">
        <f t="shared" si="3"/>
        <v>4.6511627906976747</v>
      </c>
      <c r="M19" s="52">
        <v>39</v>
      </c>
      <c r="N19" s="40">
        <f t="shared" si="4"/>
        <v>90.697674418604649</v>
      </c>
      <c r="O19" s="52">
        <v>1</v>
      </c>
      <c r="P19" s="40">
        <f t="shared" si="5"/>
        <v>2.3255813953488373</v>
      </c>
      <c r="Q19" s="162"/>
    </row>
    <row r="20" spans="1:17" s="17" customFormat="1" ht="16.5" customHeight="1">
      <c r="A20" s="52">
        <v>9</v>
      </c>
      <c r="B20" s="60" t="s">
        <v>76</v>
      </c>
      <c r="C20" s="54">
        <f t="shared" si="6"/>
        <v>40</v>
      </c>
      <c r="D20" s="173"/>
      <c r="E20" s="62">
        <f t="shared" si="0"/>
        <v>12</v>
      </c>
      <c r="F20" s="53">
        <v>28</v>
      </c>
      <c r="G20" s="52">
        <v>0</v>
      </c>
      <c r="H20" s="40">
        <f t="shared" si="1"/>
        <v>0</v>
      </c>
      <c r="I20" s="52">
        <v>0</v>
      </c>
      <c r="J20" s="40">
        <f t="shared" si="2"/>
        <v>0</v>
      </c>
      <c r="K20" s="52">
        <v>0</v>
      </c>
      <c r="L20" s="40">
        <f t="shared" si="3"/>
        <v>0</v>
      </c>
      <c r="M20" s="52">
        <v>38</v>
      </c>
      <c r="N20" s="40">
        <f t="shared" si="4"/>
        <v>95</v>
      </c>
      <c r="O20" s="52">
        <v>2</v>
      </c>
      <c r="P20" s="40">
        <f t="shared" si="5"/>
        <v>5</v>
      </c>
      <c r="Q20" s="162"/>
    </row>
    <row r="21" spans="1:17" s="17" customFormat="1" ht="16.5" customHeight="1">
      <c r="A21" s="52">
        <v>10</v>
      </c>
      <c r="B21" s="60" t="s">
        <v>77</v>
      </c>
      <c r="C21" s="54">
        <f t="shared" si="6"/>
        <v>35</v>
      </c>
      <c r="D21" s="173"/>
      <c r="E21" s="62">
        <f t="shared" si="0"/>
        <v>11</v>
      </c>
      <c r="F21" s="53">
        <v>24</v>
      </c>
      <c r="G21" s="52">
        <v>0</v>
      </c>
      <c r="H21" s="40">
        <f t="shared" si="1"/>
        <v>0</v>
      </c>
      <c r="I21" s="52">
        <v>0</v>
      </c>
      <c r="J21" s="40">
        <f t="shared" si="2"/>
        <v>0</v>
      </c>
      <c r="K21" s="52">
        <v>0</v>
      </c>
      <c r="L21" s="40">
        <f t="shared" si="3"/>
        <v>0</v>
      </c>
      <c r="M21" s="52">
        <v>30</v>
      </c>
      <c r="N21" s="40">
        <f t="shared" si="4"/>
        <v>85.714285714285708</v>
      </c>
      <c r="O21" s="52">
        <v>5</v>
      </c>
      <c r="P21" s="40">
        <f t="shared" si="5"/>
        <v>14.285714285714286</v>
      </c>
      <c r="Q21" s="162" t="s">
        <v>445</v>
      </c>
    </row>
    <row r="22" spans="1:17" s="17" customFormat="1" ht="16.5" customHeight="1">
      <c r="A22" s="52">
        <v>11</v>
      </c>
      <c r="B22" s="60" t="s">
        <v>145</v>
      </c>
      <c r="C22" s="54">
        <f t="shared" si="6"/>
        <v>14</v>
      </c>
      <c r="D22" s="173"/>
      <c r="E22" s="62">
        <f t="shared" si="0"/>
        <v>3</v>
      </c>
      <c r="F22" s="53">
        <v>11</v>
      </c>
      <c r="G22" s="52">
        <v>0</v>
      </c>
      <c r="H22" s="40">
        <f t="shared" si="1"/>
        <v>0</v>
      </c>
      <c r="I22" s="52">
        <v>0</v>
      </c>
      <c r="J22" s="40">
        <f t="shared" si="2"/>
        <v>0</v>
      </c>
      <c r="K22" s="52">
        <v>3</v>
      </c>
      <c r="L22" s="40">
        <f t="shared" si="3"/>
        <v>21.428571428571427</v>
      </c>
      <c r="M22" s="52">
        <v>10</v>
      </c>
      <c r="N22" s="40">
        <f t="shared" si="4"/>
        <v>71.428571428571431</v>
      </c>
      <c r="O22" s="52">
        <v>1</v>
      </c>
      <c r="P22" s="40">
        <f t="shared" si="5"/>
        <v>7.1428571428571432</v>
      </c>
      <c r="Q22" s="162"/>
    </row>
    <row r="23" spans="1:17" s="17" customFormat="1" ht="16.5" customHeight="1">
      <c r="A23" s="52">
        <v>12</v>
      </c>
      <c r="B23" s="60" t="s">
        <v>146</v>
      </c>
      <c r="C23" s="54">
        <f t="shared" si="6"/>
        <v>11</v>
      </c>
      <c r="D23" s="173"/>
      <c r="E23" s="62">
        <f t="shared" si="0"/>
        <v>2</v>
      </c>
      <c r="F23" s="53">
        <v>9</v>
      </c>
      <c r="G23" s="52">
        <v>0</v>
      </c>
      <c r="H23" s="40">
        <f t="shared" si="1"/>
        <v>0</v>
      </c>
      <c r="I23" s="52">
        <v>0</v>
      </c>
      <c r="J23" s="40">
        <f t="shared" si="2"/>
        <v>0</v>
      </c>
      <c r="K23" s="52">
        <v>2</v>
      </c>
      <c r="L23" s="40">
        <f t="shared" si="3"/>
        <v>18.181818181818183</v>
      </c>
      <c r="M23" s="52">
        <v>9</v>
      </c>
      <c r="N23" s="40">
        <f t="shared" si="4"/>
        <v>81.818181818181813</v>
      </c>
      <c r="O23" s="52">
        <v>0</v>
      </c>
      <c r="P23" s="40">
        <f t="shared" si="5"/>
        <v>0</v>
      </c>
      <c r="Q23" s="162"/>
    </row>
    <row r="24" spans="1:17" s="17" customFormat="1" ht="16.5" customHeight="1">
      <c r="A24" s="52">
        <v>13</v>
      </c>
      <c r="B24" s="60" t="s">
        <v>147</v>
      </c>
      <c r="C24" s="54">
        <f t="shared" si="6"/>
        <v>16</v>
      </c>
      <c r="D24" s="173"/>
      <c r="E24" s="62">
        <f>C24-F24</f>
        <v>8</v>
      </c>
      <c r="F24" s="53">
        <v>8</v>
      </c>
      <c r="G24" s="52">
        <v>0</v>
      </c>
      <c r="H24" s="40">
        <f>G24*100/C24</f>
        <v>0</v>
      </c>
      <c r="I24" s="52">
        <v>0</v>
      </c>
      <c r="J24" s="40">
        <f>I24*100/C24</f>
        <v>0</v>
      </c>
      <c r="K24" s="52">
        <v>2</v>
      </c>
      <c r="L24" s="40">
        <f>K24*100/C24</f>
        <v>12.5</v>
      </c>
      <c r="M24" s="52">
        <v>14</v>
      </c>
      <c r="N24" s="40">
        <f t="shared" si="4"/>
        <v>87.5</v>
      </c>
      <c r="O24" s="52">
        <v>0</v>
      </c>
      <c r="P24" s="40">
        <f t="shared" si="5"/>
        <v>0</v>
      </c>
      <c r="Q24" s="162"/>
    </row>
    <row r="25" spans="1:17" s="17" customFormat="1" ht="16.5" customHeight="1">
      <c r="A25" s="52">
        <v>14</v>
      </c>
      <c r="B25" s="60" t="s">
        <v>148</v>
      </c>
      <c r="C25" s="54">
        <f t="shared" si="6"/>
        <v>44</v>
      </c>
      <c r="D25" s="173"/>
      <c r="E25" s="62">
        <f t="shared" si="0"/>
        <v>24</v>
      </c>
      <c r="F25" s="53">
        <v>20</v>
      </c>
      <c r="G25" s="52">
        <v>0</v>
      </c>
      <c r="H25" s="40">
        <f t="shared" si="1"/>
        <v>0</v>
      </c>
      <c r="I25" s="52">
        <v>0</v>
      </c>
      <c r="J25" s="40">
        <f t="shared" si="2"/>
        <v>0</v>
      </c>
      <c r="K25" s="52">
        <v>3</v>
      </c>
      <c r="L25" s="40">
        <f t="shared" si="3"/>
        <v>6.8181818181818183</v>
      </c>
      <c r="M25" s="52">
        <v>41</v>
      </c>
      <c r="N25" s="40">
        <f t="shared" si="4"/>
        <v>93.181818181818187</v>
      </c>
      <c r="O25" s="52">
        <v>0</v>
      </c>
      <c r="P25" s="40">
        <f t="shared" si="5"/>
        <v>0</v>
      </c>
      <c r="Q25" s="162"/>
    </row>
    <row r="26" spans="1:17" s="17" customFormat="1" ht="16.5" customHeight="1">
      <c r="A26" s="52">
        <v>15</v>
      </c>
      <c r="B26" s="60" t="s">
        <v>149</v>
      </c>
      <c r="C26" s="54">
        <f t="shared" si="6"/>
        <v>34</v>
      </c>
      <c r="D26" s="173"/>
      <c r="E26" s="62">
        <f t="shared" si="0"/>
        <v>8</v>
      </c>
      <c r="F26" s="53">
        <v>26</v>
      </c>
      <c r="G26" s="52">
        <v>0</v>
      </c>
      <c r="H26" s="40">
        <f t="shared" si="1"/>
        <v>0</v>
      </c>
      <c r="I26" s="52">
        <v>0</v>
      </c>
      <c r="J26" s="40">
        <f t="shared" si="2"/>
        <v>0</v>
      </c>
      <c r="K26" s="52">
        <v>1</v>
      </c>
      <c r="L26" s="40">
        <f t="shared" si="3"/>
        <v>2.9411764705882355</v>
      </c>
      <c r="M26" s="52">
        <v>33</v>
      </c>
      <c r="N26" s="40">
        <f t="shared" si="4"/>
        <v>97.058823529411768</v>
      </c>
      <c r="O26" s="52">
        <v>0</v>
      </c>
      <c r="P26" s="40">
        <f t="shared" si="5"/>
        <v>0</v>
      </c>
      <c r="Q26" s="162"/>
    </row>
    <row r="27" spans="1:17" s="17" customFormat="1" ht="16.5" customHeight="1">
      <c r="A27" s="52">
        <v>16</v>
      </c>
      <c r="B27" s="60" t="s">
        <v>150</v>
      </c>
      <c r="C27" s="54">
        <f t="shared" si="6"/>
        <v>39</v>
      </c>
      <c r="D27" s="173"/>
      <c r="E27" s="62">
        <f t="shared" si="0"/>
        <v>10</v>
      </c>
      <c r="F27" s="53">
        <v>29</v>
      </c>
      <c r="G27" s="52">
        <v>1</v>
      </c>
      <c r="H27" s="40">
        <f t="shared" si="1"/>
        <v>2.5641025641025643</v>
      </c>
      <c r="I27" s="52">
        <v>4</v>
      </c>
      <c r="J27" s="40">
        <f t="shared" si="2"/>
        <v>10.256410256410257</v>
      </c>
      <c r="K27" s="52">
        <v>7</v>
      </c>
      <c r="L27" s="40">
        <f t="shared" si="3"/>
        <v>17.948717948717949</v>
      </c>
      <c r="M27" s="52">
        <v>26</v>
      </c>
      <c r="N27" s="40">
        <f t="shared" si="4"/>
        <v>66.666666666666671</v>
      </c>
      <c r="O27" s="52">
        <v>1</v>
      </c>
      <c r="P27" s="40">
        <f t="shared" si="5"/>
        <v>2.5641025641025643</v>
      </c>
      <c r="Q27" s="162"/>
    </row>
    <row r="28" spans="1:17" s="17" customFormat="1" ht="16.5" customHeight="1">
      <c r="A28" s="52">
        <v>17</v>
      </c>
      <c r="B28" s="60" t="s">
        <v>151</v>
      </c>
      <c r="C28" s="54">
        <f t="shared" si="6"/>
        <v>51</v>
      </c>
      <c r="D28" s="173"/>
      <c r="E28" s="62">
        <f t="shared" si="0"/>
        <v>18</v>
      </c>
      <c r="F28" s="53">
        <v>33</v>
      </c>
      <c r="G28" s="52">
        <v>1</v>
      </c>
      <c r="H28" s="40">
        <f t="shared" si="1"/>
        <v>1.9607843137254901</v>
      </c>
      <c r="I28" s="52">
        <v>1</v>
      </c>
      <c r="J28" s="40">
        <f t="shared" si="2"/>
        <v>1.9607843137254901</v>
      </c>
      <c r="K28" s="52">
        <v>4</v>
      </c>
      <c r="L28" s="40">
        <f t="shared" si="3"/>
        <v>7.8431372549019605</v>
      </c>
      <c r="M28" s="52">
        <v>45</v>
      </c>
      <c r="N28" s="40">
        <f t="shared" si="4"/>
        <v>88.235294117647058</v>
      </c>
      <c r="O28" s="52">
        <v>0</v>
      </c>
      <c r="P28" s="40">
        <f t="shared" si="5"/>
        <v>0</v>
      </c>
      <c r="Q28" s="162"/>
    </row>
    <row r="29" spans="1:17" s="17" customFormat="1" ht="16.5" customHeight="1">
      <c r="A29" s="52">
        <v>18</v>
      </c>
      <c r="B29" s="60" t="s">
        <v>152</v>
      </c>
      <c r="C29" s="54">
        <f t="shared" si="6"/>
        <v>40</v>
      </c>
      <c r="D29" s="173">
        <v>1</v>
      </c>
      <c r="E29" s="62">
        <f t="shared" si="0"/>
        <v>17</v>
      </c>
      <c r="F29" s="53">
        <v>23</v>
      </c>
      <c r="G29" s="52">
        <v>0</v>
      </c>
      <c r="H29" s="40">
        <f t="shared" si="1"/>
        <v>0</v>
      </c>
      <c r="I29" s="52">
        <v>4</v>
      </c>
      <c r="J29" s="40">
        <f t="shared" si="2"/>
        <v>10</v>
      </c>
      <c r="K29" s="52">
        <v>8</v>
      </c>
      <c r="L29" s="40">
        <f t="shared" si="3"/>
        <v>20</v>
      </c>
      <c r="M29" s="52">
        <v>26</v>
      </c>
      <c r="N29" s="40">
        <f t="shared" si="4"/>
        <v>65</v>
      </c>
      <c r="O29" s="52">
        <v>2</v>
      </c>
      <c r="P29" s="40">
        <f t="shared" si="5"/>
        <v>5</v>
      </c>
      <c r="Q29" s="162"/>
    </row>
    <row r="30" spans="1:17" s="17" customFormat="1" ht="16.5" customHeight="1">
      <c r="A30" s="52">
        <v>19</v>
      </c>
      <c r="B30" s="60" t="s">
        <v>78</v>
      </c>
      <c r="C30" s="54">
        <f t="shared" si="6"/>
        <v>46</v>
      </c>
      <c r="D30" s="173"/>
      <c r="E30" s="62">
        <f t="shared" si="0"/>
        <v>22</v>
      </c>
      <c r="F30" s="53">
        <v>24</v>
      </c>
      <c r="G30" s="38">
        <v>0</v>
      </c>
      <c r="H30" s="40">
        <f t="shared" si="1"/>
        <v>0</v>
      </c>
      <c r="I30" s="38">
        <v>0</v>
      </c>
      <c r="J30" s="40">
        <f t="shared" si="2"/>
        <v>0</v>
      </c>
      <c r="K30" s="38">
        <v>4</v>
      </c>
      <c r="L30" s="40">
        <f t="shared" si="3"/>
        <v>8.695652173913043</v>
      </c>
      <c r="M30" s="38">
        <v>42</v>
      </c>
      <c r="N30" s="40">
        <f t="shared" si="4"/>
        <v>91.304347826086953</v>
      </c>
      <c r="O30" s="38">
        <v>0</v>
      </c>
      <c r="P30" s="40">
        <f t="shared" si="5"/>
        <v>0</v>
      </c>
      <c r="Q30" s="163"/>
    </row>
    <row r="31" spans="1:17" s="17" customFormat="1" ht="16.5" customHeight="1">
      <c r="A31" s="52">
        <v>20</v>
      </c>
      <c r="B31" s="60" t="s">
        <v>79</v>
      </c>
      <c r="C31" s="54">
        <f t="shared" si="6"/>
        <v>44</v>
      </c>
      <c r="D31" s="173"/>
      <c r="E31" s="62">
        <f t="shared" si="0"/>
        <v>10</v>
      </c>
      <c r="F31" s="53">
        <v>34</v>
      </c>
      <c r="G31" s="38">
        <v>0</v>
      </c>
      <c r="H31" s="40">
        <f t="shared" si="1"/>
        <v>0</v>
      </c>
      <c r="I31" s="38">
        <v>0</v>
      </c>
      <c r="J31" s="40">
        <f t="shared" si="2"/>
        <v>0</v>
      </c>
      <c r="K31" s="38">
        <v>2</v>
      </c>
      <c r="L31" s="40">
        <f t="shared" si="3"/>
        <v>4.5454545454545459</v>
      </c>
      <c r="M31" s="38">
        <v>40</v>
      </c>
      <c r="N31" s="40">
        <f t="shared" si="4"/>
        <v>90.909090909090907</v>
      </c>
      <c r="O31" s="38">
        <v>2</v>
      </c>
      <c r="P31" s="40">
        <f t="shared" si="5"/>
        <v>4.5454545454545459</v>
      </c>
      <c r="Q31" s="163"/>
    </row>
    <row r="32" spans="1:17" s="17" customFormat="1" ht="16.5" customHeight="1">
      <c r="A32" s="52">
        <v>21</v>
      </c>
      <c r="B32" s="60" t="s">
        <v>80</v>
      </c>
      <c r="C32" s="54">
        <f t="shared" si="6"/>
        <v>43</v>
      </c>
      <c r="D32" s="173">
        <v>1</v>
      </c>
      <c r="E32" s="62">
        <f t="shared" si="0"/>
        <v>13</v>
      </c>
      <c r="F32" s="59">
        <v>30</v>
      </c>
      <c r="G32" s="38">
        <v>1</v>
      </c>
      <c r="H32" s="40">
        <f t="shared" si="1"/>
        <v>2.3255813953488373</v>
      </c>
      <c r="I32" s="38">
        <v>1</v>
      </c>
      <c r="J32" s="40">
        <f t="shared" si="2"/>
        <v>2.3255813953488373</v>
      </c>
      <c r="K32" s="38">
        <v>10</v>
      </c>
      <c r="L32" s="40">
        <f t="shared" si="3"/>
        <v>23.255813953488371</v>
      </c>
      <c r="M32" s="38">
        <v>31</v>
      </c>
      <c r="N32" s="40">
        <f t="shared" si="4"/>
        <v>72.093023255813947</v>
      </c>
      <c r="O32" s="38">
        <v>0</v>
      </c>
      <c r="P32" s="40">
        <f t="shared" si="5"/>
        <v>0</v>
      </c>
      <c r="Q32" s="163"/>
    </row>
    <row r="33" spans="1:33" s="17" customFormat="1" ht="16.5" customHeight="1">
      <c r="A33" s="52">
        <v>22</v>
      </c>
      <c r="B33" s="60" t="s">
        <v>81</v>
      </c>
      <c r="C33" s="54">
        <f t="shared" si="6"/>
        <v>46</v>
      </c>
      <c r="D33" s="173"/>
      <c r="E33" s="62">
        <f t="shared" si="0"/>
        <v>21</v>
      </c>
      <c r="F33" s="53">
        <v>25</v>
      </c>
      <c r="G33" s="52">
        <v>1</v>
      </c>
      <c r="H33" s="40">
        <f t="shared" si="1"/>
        <v>2.1739130434782608</v>
      </c>
      <c r="I33" s="52">
        <v>5</v>
      </c>
      <c r="J33" s="40">
        <f t="shared" si="2"/>
        <v>10.869565217391305</v>
      </c>
      <c r="K33" s="52">
        <v>12</v>
      </c>
      <c r="L33" s="40">
        <f t="shared" si="3"/>
        <v>26.086956521739129</v>
      </c>
      <c r="M33" s="52">
        <v>28</v>
      </c>
      <c r="N33" s="40">
        <f t="shared" si="4"/>
        <v>60.869565217391305</v>
      </c>
      <c r="O33" s="52">
        <v>0</v>
      </c>
      <c r="P33" s="40">
        <f t="shared" si="5"/>
        <v>0</v>
      </c>
      <c r="Q33" s="162"/>
    </row>
    <row r="34" spans="1:33" s="17" customFormat="1" ht="16.5" customHeight="1">
      <c r="A34" s="52">
        <v>23</v>
      </c>
      <c r="B34" s="60" t="s">
        <v>82</v>
      </c>
      <c r="C34" s="54">
        <f t="shared" si="6"/>
        <v>43</v>
      </c>
      <c r="D34" s="173"/>
      <c r="E34" s="62">
        <f t="shared" si="0"/>
        <v>9</v>
      </c>
      <c r="F34" s="53">
        <v>34</v>
      </c>
      <c r="G34" s="52">
        <v>0</v>
      </c>
      <c r="H34" s="40">
        <f t="shared" si="1"/>
        <v>0</v>
      </c>
      <c r="I34" s="52">
        <v>0</v>
      </c>
      <c r="J34" s="40">
        <f t="shared" si="2"/>
        <v>0</v>
      </c>
      <c r="K34" s="52">
        <v>2</v>
      </c>
      <c r="L34" s="40">
        <f t="shared" si="3"/>
        <v>4.6511627906976747</v>
      </c>
      <c r="M34" s="52">
        <v>41</v>
      </c>
      <c r="N34" s="40">
        <f t="shared" si="4"/>
        <v>95.348837209302332</v>
      </c>
      <c r="O34" s="52">
        <v>0</v>
      </c>
      <c r="P34" s="40">
        <f t="shared" si="5"/>
        <v>0</v>
      </c>
      <c r="Q34" s="162"/>
    </row>
    <row r="35" spans="1:33" s="17" customFormat="1" ht="16.5" customHeight="1">
      <c r="A35" s="52">
        <v>24</v>
      </c>
      <c r="B35" s="60" t="s">
        <v>83</v>
      </c>
      <c r="C35" s="54">
        <f t="shared" si="6"/>
        <v>43</v>
      </c>
      <c r="D35" s="173"/>
      <c r="E35" s="62">
        <f t="shared" si="0"/>
        <v>12</v>
      </c>
      <c r="F35" s="53">
        <v>31</v>
      </c>
      <c r="G35" s="52">
        <v>0</v>
      </c>
      <c r="H35" s="40">
        <f t="shared" si="1"/>
        <v>0</v>
      </c>
      <c r="I35" s="52">
        <v>0</v>
      </c>
      <c r="J35" s="40">
        <f t="shared" si="2"/>
        <v>0</v>
      </c>
      <c r="K35" s="52">
        <v>0</v>
      </c>
      <c r="L35" s="40">
        <f t="shared" si="3"/>
        <v>0</v>
      </c>
      <c r="M35" s="52">
        <v>43</v>
      </c>
      <c r="N35" s="40">
        <f t="shared" si="4"/>
        <v>100</v>
      </c>
      <c r="O35" s="52">
        <v>0</v>
      </c>
      <c r="P35" s="40">
        <f t="shared" si="5"/>
        <v>0</v>
      </c>
      <c r="Q35" s="162"/>
    </row>
    <row r="36" spans="1:33" s="17" customFormat="1" ht="16.5" customHeight="1">
      <c r="A36" s="52">
        <v>25</v>
      </c>
      <c r="B36" s="60" t="s">
        <v>84</v>
      </c>
      <c r="C36" s="54">
        <f t="shared" si="6"/>
        <v>44</v>
      </c>
      <c r="D36" s="173"/>
      <c r="E36" s="62">
        <f t="shared" si="0"/>
        <v>11</v>
      </c>
      <c r="F36" s="53">
        <v>33</v>
      </c>
      <c r="G36" s="52">
        <v>0</v>
      </c>
      <c r="H36" s="40">
        <f t="shared" si="1"/>
        <v>0</v>
      </c>
      <c r="I36" s="52">
        <v>0</v>
      </c>
      <c r="J36" s="40">
        <f t="shared" si="2"/>
        <v>0</v>
      </c>
      <c r="K36" s="52">
        <v>6</v>
      </c>
      <c r="L36" s="40">
        <f t="shared" si="3"/>
        <v>13.636363636363637</v>
      </c>
      <c r="M36" s="52">
        <v>36</v>
      </c>
      <c r="N36" s="40">
        <f t="shared" si="4"/>
        <v>81.818181818181813</v>
      </c>
      <c r="O36" s="52">
        <v>2</v>
      </c>
      <c r="P36" s="40">
        <f t="shared" si="5"/>
        <v>4.5454545454545459</v>
      </c>
      <c r="Q36" s="162"/>
    </row>
    <row r="37" spans="1:33" s="17" customFormat="1" ht="16.5" customHeight="1">
      <c r="A37" s="52">
        <v>26</v>
      </c>
      <c r="B37" s="60" t="s">
        <v>85</v>
      </c>
      <c r="C37" s="54">
        <f t="shared" si="6"/>
        <v>41</v>
      </c>
      <c r="D37" s="173"/>
      <c r="E37" s="62">
        <f t="shared" si="0"/>
        <v>8</v>
      </c>
      <c r="F37" s="53">
        <v>33</v>
      </c>
      <c r="G37" s="52">
        <v>0</v>
      </c>
      <c r="H37" s="40">
        <f t="shared" si="1"/>
        <v>0</v>
      </c>
      <c r="I37" s="52">
        <v>0</v>
      </c>
      <c r="J37" s="40">
        <f t="shared" si="2"/>
        <v>0</v>
      </c>
      <c r="K37" s="52">
        <v>3</v>
      </c>
      <c r="L37" s="40">
        <f t="shared" si="3"/>
        <v>7.3170731707317076</v>
      </c>
      <c r="M37" s="52">
        <v>38</v>
      </c>
      <c r="N37" s="40">
        <f t="shared" si="4"/>
        <v>92.682926829268297</v>
      </c>
      <c r="O37" s="52">
        <v>0</v>
      </c>
      <c r="P37" s="40">
        <f t="shared" si="5"/>
        <v>0</v>
      </c>
      <c r="Q37" s="162"/>
    </row>
    <row r="38" spans="1:33" s="17" customFormat="1" ht="16.5" customHeight="1">
      <c r="A38" s="52">
        <v>27</v>
      </c>
      <c r="B38" s="60" t="s">
        <v>86</v>
      </c>
      <c r="C38" s="54">
        <f t="shared" si="6"/>
        <v>39</v>
      </c>
      <c r="D38" s="173"/>
      <c r="E38" s="62">
        <f t="shared" si="0"/>
        <v>9</v>
      </c>
      <c r="F38" s="53">
        <v>30</v>
      </c>
      <c r="G38" s="52">
        <v>0</v>
      </c>
      <c r="H38" s="40">
        <f t="shared" si="1"/>
        <v>0</v>
      </c>
      <c r="I38" s="52">
        <v>1</v>
      </c>
      <c r="J38" s="40">
        <f t="shared" si="2"/>
        <v>2.5641025641025643</v>
      </c>
      <c r="K38" s="52">
        <v>1</v>
      </c>
      <c r="L38" s="40">
        <f t="shared" si="3"/>
        <v>2.5641025641025643</v>
      </c>
      <c r="M38" s="52">
        <v>37</v>
      </c>
      <c r="N38" s="40">
        <f t="shared" si="4"/>
        <v>94.871794871794876</v>
      </c>
      <c r="O38" s="52">
        <v>0</v>
      </c>
      <c r="P38" s="40">
        <f t="shared" si="5"/>
        <v>0</v>
      </c>
      <c r="Q38" s="162"/>
    </row>
    <row r="39" spans="1:33" s="17" customFormat="1" ht="16.5" customHeight="1">
      <c r="A39" s="52">
        <v>28</v>
      </c>
      <c r="B39" s="60" t="s">
        <v>87</v>
      </c>
      <c r="C39" s="54">
        <f t="shared" si="6"/>
        <v>44</v>
      </c>
      <c r="D39" s="173"/>
      <c r="E39" s="62">
        <f>C39-F39</f>
        <v>15</v>
      </c>
      <c r="F39" s="53">
        <v>29</v>
      </c>
      <c r="G39" s="52">
        <v>0</v>
      </c>
      <c r="H39" s="40">
        <f>G39*100/C39</f>
        <v>0</v>
      </c>
      <c r="I39" s="52">
        <v>0</v>
      </c>
      <c r="J39" s="40">
        <f>I39*100/C39</f>
        <v>0</v>
      </c>
      <c r="K39" s="52">
        <v>4</v>
      </c>
      <c r="L39" s="40">
        <f>K39*100/C39</f>
        <v>9.0909090909090917</v>
      </c>
      <c r="M39" s="52">
        <v>40</v>
      </c>
      <c r="N39" s="40">
        <f t="shared" si="4"/>
        <v>90.909090909090907</v>
      </c>
      <c r="O39" s="52">
        <v>0</v>
      </c>
      <c r="P39" s="40">
        <f t="shared" si="5"/>
        <v>0</v>
      </c>
      <c r="Q39" s="162"/>
    </row>
    <row r="40" spans="1:33" s="17" customFormat="1" ht="16.5" customHeight="1">
      <c r="A40" s="52">
        <v>29</v>
      </c>
      <c r="B40" s="60" t="s">
        <v>88</v>
      </c>
      <c r="C40" s="54">
        <f t="shared" si="6"/>
        <v>39</v>
      </c>
      <c r="D40" s="173">
        <v>34</v>
      </c>
      <c r="E40" s="62">
        <f>C40-F40</f>
        <v>10</v>
      </c>
      <c r="F40" s="53">
        <v>29</v>
      </c>
      <c r="G40" s="52">
        <v>1</v>
      </c>
      <c r="H40" s="40">
        <f>G40*100/C40</f>
        <v>2.5641025641025643</v>
      </c>
      <c r="I40" s="52">
        <v>3</v>
      </c>
      <c r="J40" s="40">
        <f>I40*100/C40</f>
        <v>7.6923076923076925</v>
      </c>
      <c r="K40" s="52">
        <v>5</v>
      </c>
      <c r="L40" s="40">
        <f>K40*100/C40</f>
        <v>12.820512820512821</v>
      </c>
      <c r="M40" s="52">
        <v>30</v>
      </c>
      <c r="N40" s="40">
        <f t="shared" si="4"/>
        <v>76.92307692307692</v>
      </c>
      <c r="O40" s="52">
        <v>0</v>
      </c>
      <c r="P40" s="40">
        <f t="shared" si="5"/>
        <v>0</v>
      </c>
      <c r="Q40" s="162"/>
    </row>
    <row r="41" spans="1:33" s="17" customFormat="1" ht="16.5" customHeight="1">
      <c r="A41" s="52">
        <v>30</v>
      </c>
      <c r="B41" s="60" t="s">
        <v>89</v>
      </c>
      <c r="C41" s="54">
        <f t="shared" si="6"/>
        <v>45</v>
      </c>
      <c r="D41" s="173">
        <v>43</v>
      </c>
      <c r="E41" s="62">
        <f>C41-F41</f>
        <v>5</v>
      </c>
      <c r="F41" s="53">
        <v>40</v>
      </c>
      <c r="G41" s="52">
        <v>2</v>
      </c>
      <c r="H41" s="40">
        <f>G41*100/C41</f>
        <v>4.4444444444444446</v>
      </c>
      <c r="I41" s="52">
        <v>2</v>
      </c>
      <c r="J41" s="40">
        <f>I41*100/C41</f>
        <v>4.4444444444444446</v>
      </c>
      <c r="K41" s="52">
        <v>8</v>
      </c>
      <c r="L41" s="40">
        <f>K41*100/C41</f>
        <v>17.777777777777779</v>
      </c>
      <c r="M41" s="52">
        <v>29</v>
      </c>
      <c r="N41" s="40">
        <f t="shared" si="4"/>
        <v>64.444444444444443</v>
      </c>
      <c r="O41" s="52">
        <v>4</v>
      </c>
      <c r="P41" s="40">
        <f t="shared" si="5"/>
        <v>8.8888888888888893</v>
      </c>
      <c r="Q41" s="162"/>
    </row>
    <row r="42" spans="1:33" s="17" customFormat="1" ht="16.5" customHeight="1">
      <c r="A42" s="52">
        <v>31</v>
      </c>
      <c r="B42" s="36" t="s">
        <v>153</v>
      </c>
      <c r="C42" s="54">
        <f t="shared" si="6"/>
        <v>51</v>
      </c>
      <c r="D42" s="173">
        <v>3</v>
      </c>
      <c r="E42" s="62">
        <f t="shared" si="0"/>
        <v>29</v>
      </c>
      <c r="F42" s="53">
        <v>22</v>
      </c>
      <c r="G42" s="52">
        <v>0</v>
      </c>
      <c r="H42" s="40">
        <f t="shared" si="1"/>
        <v>0</v>
      </c>
      <c r="I42" s="52">
        <v>0</v>
      </c>
      <c r="J42" s="40">
        <f t="shared" si="2"/>
        <v>0</v>
      </c>
      <c r="K42" s="52">
        <v>4</v>
      </c>
      <c r="L42" s="40">
        <f t="shared" si="3"/>
        <v>7.8431372549019605</v>
      </c>
      <c r="M42" s="52">
        <v>45</v>
      </c>
      <c r="N42" s="40">
        <f t="shared" si="4"/>
        <v>88.235294117647058</v>
      </c>
      <c r="O42" s="52">
        <v>2</v>
      </c>
      <c r="P42" s="40">
        <f t="shared" si="5"/>
        <v>3.9215686274509802</v>
      </c>
      <c r="Q42" s="162"/>
    </row>
    <row r="43" spans="1:33" s="17" customFormat="1" ht="16.5" customHeight="1">
      <c r="A43" s="52">
        <v>32</v>
      </c>
      <c r="B43" s="36" t="s">
        <v>154</v>
      </c>
      <c r="C43" s="54">
        <f t="shared" si="6"/>
        <v>31</v>
      </c>
      <c r="D43" s="173">
        <v>1</v>
      </c>
      <c r="E43" s="62">
        <f t="shared" si="0"/>
        <v>20</v>
      </c>
      <c r="F43" s="53">
        <v>11</v>
      </c>
      <c r="G43" s="52">
        <v>0</v>
      </c>
      <c r="H43" s="40">
        <f t="shared" si="1"/>
        <v>0</v>
      </c>
      <c r="I43" s="52">
        <v>0</v>
      </c>
      <c r="J43" s="40">
        <f t="shared" si="2"/>
        <v>0</v>
      </c>
      <c r="K43" s="52">
        <v>0</v>
      </c>
      <c r="L43" s="40">
        <f t="shared" si="3"/>
        <v>0</v>
      </c>
      <c r="M43" s="52">
        <v>31</v>
      </c>
      <c r="N43" s="40">
        <f t="shared" si="4"/>
        <v>100</v>
      </c>
      <c r="O43" s="52">
        <v>0</v>
      </c>
      <c r="P43" s="40">
        <f t="shared" si="5"/>
        <v>0</v>
      </c>
      <c r="Q43" s="162"/>
    </row>
    <row r="44" spans="1:33" s="17" customFormat="1" ht="16.5" customHeight="1">
      <c r="A44" s="52">
        <v>33</v>
      </c>
      <c r="B44" s="36" t="s">
        <v>155</v>
      </c>
      <c r="C44" s="54">
        <f t="shared" si="6"/>
        <v>32</v>
      </c>
      <c r="D44" s="173">
        <v>3</v>
      </c>
      <c r="E44" s="62">
        <f t="shared" si="0"/>
        <v>8</v>
      </c>
      <c r="F44" s="53">
        <v>24</v>
      </c>
      <c r="G44" s="52">
        <v>0</v>
      </c>
      <c r="H44" s="40">
        <f t="shared" si="1"/>
        <v>0</v>
      </c>
      <c r="I44" s="52">
        <v>0</v>
      </c>
      <c r="J44" s="40">
        <f t="shared" si="2"/>
        <v>0</v>
      </c>
      <c r="K44" s="52">
        <v>1</v>
      </c>
      <c r="L44" s="40">
        <f t="shared" si="3"/>
        <v>3.125</v>
      </c>
      <c r="M44" s="52">
        <v>31</v>
      </c>
      <c r="N44" s="40">
        <f t="shared" si="4"/>
        <v>96.875</v>
      </c>
      <c r="O44" s="52">
        <v>0</v>
      </c>
      <c r="P44" s="40">
        <f t="shared" si="5"/>
        <v>0</v>
      </c>
      <c r="Q44" s="162"/>
    </row>
    <row r="45" spans="1:33" s="17" customFormat="1" ht="16.5" customHeight="1">
      <c r="A45" s="52">
        <v>34</v>
      </c>
      <c r="B45" s="36" t="s">
        <v>156</v>
      </c>
      <c r="C45" s="54">
        <f t="shared" si="6"/>
        <v>45</v>
      </c>
      <c r="D45" s="173">
        <v>4</v>
      </c>
      <c r="E45" s="58">
        <f>C45-F45</f>
        <v>26</v>
      </c>
      <c r="F45" s="53">
        <v>19</v>
      </c>
      <c r="G45" s="52">
        <v>0</v>
      </c>
      <c r="H45" s="40">
        <f t="shared" si="1"/>
        <v>0</v>
      </c>
      <c r="I45" s="52">
        <v>0</v>
      </c>
      <c r="J45" s="40">
        <f t="shared" si="2"/>
        <v>0</v>
      </c>
      <c r="K45" s="52">
        <v>6</v>
      </c>
      <c r="L45" s="40">
        <f t="shared" si="3"/>
        <v>13.333333333333334</v>
      </c>
      <c r="M45" s="52">
        <v>39</v>
      </c>
      <c r="N45" s="40">
        <f t="shared" si="4"/>
        <v>86.666666666666671</v>
      </c>
      <c r="O45" s="52">
        <v>0</v>
      </c>
      <c r="P45" s="40">
        <f t="shared" si="5"/>
        <v>0</v>
      </c>
      <c r="Q45" s="162"/>
    </row>
    <row r="46" spans="1:33" s="18" customFormat="1" ht="20.100000000000001" customHeight="1">
      <c r="A46" s="210" t="s">
        <v>311</v>
      </c>
      <c r="B46" s="210"/>
      <c r="C46" s="31">
        <f>SUM(C12:C45)</f>
        <v>1333</v>
      </c>
      <c r="D46" s="31">
        <f t="shared" ref="D46:O46" si="7">SUM(D12:D45)</f>
        <v>92</v>
      </c>
      <c r="E46" s="31">
        <f t="shared" si="7"/>
        <v>416</v>
      </c>
      <c r="F46" s="31">
        <f t="shared" si="7"/>
        <v>917</v>
      </c>
      <c r="G46" s="31">
        <f t="shared" si="7"/>
        <v>10</v>
      </c>
      <c r="H46" s="44">
        <f t="shared" si="1"/>
        <v>0.75018754688672173</v>
      </c>
      <c r="I46" s="31">
        <f t="shared" si="7"/>
        <v>25</v>
      </c>
      <c r="J46" s="44">
        <f t="shared" si="2"/>
        <v>1.8754688672168043</v>
      </c>
      <c r="K46" s="31">
        <f t="shared" si="7"/>
        <v>115</v>
      </c>
      <c r="L46" s="44">
        <f t="shared" si="3"/>
        <v>8.6271567891972989</v>
      </c>
      <c r="M46" s="31">
        <f t="shared" si="7"/>
        <v>1154</v>
      </c>
      <c r="N46" s="44">
        <f t="shared" si="4"/>
        <v>86.571642910727675</v>
      </c>
      <c r="O46" s="31">
        <f t="shared" si="7"/>
        <v>29</v>
      </c>
      <c r="P46" s="44">
        <f t="shared" si="5"/>
        <v>2.1755438859714928</v>
      </c>
      <c r="Q46" s="31"/>
      <c r="R46" s="17"/>
      <c r="S46" s="17">
        <f>1339+40</f>
        <v>1379</v>
      </c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</row>
    <row r="47" spans="1:33" s="14" customFormat="1" ht="20.100000000000001" customHeight="1">
      <c r="A47" s="50"/>
      <c r="B47" s="237" t="s">
        <v>312</v>
      </c>
      <c r="C47" s="237"/>
      <c r="D47" s="237"/>
      <c r="E47" s="237"/>
      <c r="F47" s="237"/>
      <c r="G47" s="51"/>
      <c r="H47" s="51"/>
      <c r="I47" s="51"/>
      <c r="J47" s="51"/>
      <c r="K47" s="51"/>
      <c r="L47" s="51"/>
      <c r="M47" s="51"/>
      <c r="N47" s="51"/>
      <c r="O47" s="51"/>
      <c r="P47" s="51"/>
      <c r="Q47" s="90"/>
    </row>
    <row r="48" spans="1:33" s="17" customFormat="1" ht="16.5" customHeight="1">
      <c r="A48" s="52">
        <v>1</v>
      </c>
      <c r="B48" s="60" t="s">
        <v>157</v>
      </c>
      <c r="C48" s="54">
        <f>SUM(G48,I48,K48,M48,O48)</f>
        <v>45</v>
      </c>
      <c r="D48" s="173"/>
      <c r="E48" s="58">
        <f>C48-F48</f>
        <v>7</v>
      </c>
      <c r="F48" s="53">
        <v>38</v>
      </c>
      <c r="G48" s="52">
        <v>0</v>
      </c>
      <c r="H48" s="40">
        <f t="shared" ref="H48:H55" si="8">G48*100/C48</f>
        <v>0</v>
      </c>
      <c r="I48" s="52">
        <v>0</v>
      </c>
      <c r="J48" s="40">
        <f t="shared" ref="J48:J55" si="9">I48*100/C48</f>
        <v>0</v>
      </c>
      <c r="K48" s="52">
        <v>0</v>
      </c>
      <c r="L48" s="40">
        <f t="shared" ref="L48:L55" si="10">K48*100/C48</f>
        <v>0</v>
      </c>
      <c r="M48" s="52">
        <v>42</v>
      </c>
      <c r="N48" s="40">
        <f t="shared" ref="N48:N102" si="11">M48*100/C48</f>
        <v>93.333333333333329</v>
      </c>
      <c r="O48" s="52">
        <v>3</v>
      </c>
      <c r="P48" s="40">
        <f t="shared" ref="P48:P102" si="12">O48*100/C48</f>
        <v>6.666666666666667</v>
      </c>
      <c r="Q48" s="162"/>
    </row>
    <row r="49" spans="1:17" s="17" customFormat="1" ht="16.5" customHeight="1">
      <c r="A49" s="52">
        <v>2</v>
      </c>
      <c r="B49" s="60" t="s">
        <v>158</v>
      </c>
      <c r="C49" s="54">
        <f t="shared" ref="C49:C101" si="13">SUM(G49,I49,K49,M49,O49)</f>
        <v>47</v>
      </c>
      <c r="D49" s="173"/>
      <c r="E49" s="58">
        <f t="shared" ref="E49:E101" si="14">C49-F49</f>
        <v>8</v>
      </c>
      <c r="F49" s="53">
        <v>39</v>
      </c>
      <c r="G49" s="52">
        <v>0</v>
      </c>
      <c r="H49" s="40">
        <f t="shared" si="8"/>
        <v>0</v>
      </c>
      <c r="I49" s="52">
        <v>0</v>
      </c>
      <c r="J49" s="40">
        <f t="shared" si="9"/>
        <v>0</v>
      </c>
      <c r="K49" s="52">
        <v>0</v>
      </c>
      <c r="L49" s="40">
        <f t="shared" si="10"/>
        <v>0</v>
      </c>
      <c r="M49" s="52">
        <v>38</v>
      </c>
      <c r="N49" s="40">
        <f t="shared" si="11"/>
        <v>80.851063829787236</v>
      </c>
      <c r="O49" s="52">
        <v>9</v>
      </c>
      <c r="P49" s="40">
        <f t="shared" si="12"/>
        <v>19.148936170212767</v>
      </c>
      <c r="Q49" s="190" t="s">
        <v>447</v>
      </c>
    </row>
    <row r="50" spans="1:17" s="17" customFormat="1" ht="16.5" customHeight="1">
      <c r="A50" s="52">
        <v>3</v>
      </c>
      <c r="B50" s="60" t="s">
        <v>159</v>
      </c>
      <c r="C50" s="54">
        <f t="shared" si="13"/>
        <v>34</v>
      </c>
      <c r="D50" s="173"/>
      <c r="E50" s="58">
        <f t="shared" si="14"/>
        <v>6</v>
      </c>
      <c r="F50" s="53">
        <v>28</v>
      </c>
      <c r="G50" s="52">
        <v>1</v>
      </c>
      <c r="H50" s="40">
        <f t="shared" si="8"/>
        <v>2.9411764705882355</v>
      </c>
      <c r="I50" s="52">
        <v>0</v>
      </c>
      <c r="J50" s="40">
        <f t="shared" si="9"/>
        <v>0</v>
      </c>
      <c r="K50" s="52">
        <v>5</v>
      </c>
      <c r="L50" s="40">
        <f t="shared" si="10"/>
        <v>14.705882352941176</v>
      </c>
      <c r="M50" s="52">
        <v>28</v>
      </c>
      <c r="N50" s="40">
        <f t="shared" si="11"/>
        <v>82.352941176470594</v>
      </c>
      <c r="O50" s="52">
        <v>0</v>
      </c>
      <c r="P50" s="40">
        <f t="shared" si="12"/>
        <v>0</v>
      </c>
      <c r="Q50" s="162"/>
    </row>
    <row r="51" spans="1:17" s="17" customFormat="1" ht="16.5" customHeight="1">
      <c r="A51" s="52">
        <v>4</v>
      </c>
      <c r="B51" s="60" t="s">
        <v>160</v>
      </c>
      <c r="C51" s="54">
        <f t="shared" si="13"/>
        <v>38</v>
      </c>
      <c r="D51" s="173"/>
      <c r="E51" s="58">
        <f t="shared" si="14"/>
        <v>3</v>
      </c>
      <c r="F51" s="53">
        <v>35</v>
      </c>
      <c r="G51" s="52">
        <v>0</v>
      </c>
      <c r="H51" s="40">
        <f t="shared" si="8"/>
        <v>0</v>
      </c>
      <c r="I51" s="52">
        <v>2</v>
      </c>
      <c r="J51" s="40">
        <f t="shared" si="9"/>
        <v>5.2631578947368425</v>
      </c>
      <c r="K51" s="52">
        <v>3</v>
      </c>
      <c r="L51" s="40">
        <f t="shared" si="10"/>
        <v>7.8947368421052628</v>
      </c>
      <c r="M51" s="52">
        <v>31</v>
      </c>
      <c r="N51" s="40">
        <f t="shared" si="11"/>
        <v>81.578947368421055</v>
      </c>
      <c r="O51" s="52">
        <v>2</v>
      </c>
      <c r="P51" s="40">
        <f t="shared" si="12"/>
        <v>5.2631578947368425</v>
      </c>
      <c r="Q51" s="162"/>
    </row>
    <row r="52" spans="1:17" s="17" customFormat="1" ht="16.5" customHeight="1">
      <c r="A52" s="52">
        <v>5</v>
      </c>
      <c r="B52" s="60" t="s">
        <v>161</v>
      </c>
      <c r="C52" s="54">
        <f t="shared" si="13"/>
        <v>37</v>
      </c>
      <c r="D52" s="173">
        <v>1</v>
      </c>
      <c r="E52" s="58">
        <f t="shared" si="14"/>
        <v>12</v>
      </c>
      <c r="F52" s="53">
        <v>25</v>
      </c>
      <c r="G52" s="52">
        <v>0</v>
      </c>
      <c r="H52" s="40">
        <f t="shared" si="8"/>
        <v>0</v>
      </c>
      <c r="I52" s="52">
        <v>0</v>
      </c>
      <c r="J52" s="40">
        <f t="shared" si="9"/>
        <v>0</v>
      </c>
      <c r="K52" s="52">
        <v>3</v>
      </c>
      <c r="L52" s="40">
        <f t="shared" si="10"/>
        <v>8.1081081081081088</v>
      </c>
      <c r="M52" s="52">
        <v>31</v>
      </c>
      <c r="N52" s="40">
        <f t="shared" si="11"/>
        <v>83.78378378378379</v>
      </c>
      <c r="O52" s="52">
        <v>3</v>
      </c>
      <c r="P52" s="40">
        <f t="shared" si="12"/>
        <v>8.1081081081081088</v>
      </c>
      <c r="Q52" s="162"/>
    </row>
    <row r="53" spans="1:17" s="17" customFormat="1" ht="16.5" customHeight="1">
      <c r="A53" s="52">
        <v>6</v>
      </c>
      <c r="B53" s="60" t="s">
        <v>162</v>
      </c>
      <c r="C53" s="54">
        <f t="shared" si="13"/>
        <v>39</v>
      </c>
      <c r="D53" s="173">
        <v>2</v>
      </c>
      <c r="E53" s="58">
        <f t="shared" si="14"/>
        <v>5</v>
      </c>
      <c r="F53" s="53">
        <v>34</v>
      </c>
      <c r="G53" s="38">
        <v>5</v>
      </c>
      <c r="H53" s="40">
        <f t="shared" si="8"/>
        <v>12.820512820512821</v>
      </c>
      <c r="I53" s="38">
        <v>0</v>
      </c>
      <c r="J53" s="40">
        <f t="shared" si="9"/>
        <v>0</v>
      </c>
      <c r="K53" s="38">
        <v>2</v>
      </c>
      <c r="L53" s="40">
        <f t="shared" si="10"/>
        <v>5.1282051282051286</v>
      </c>
      <c r="M53" s="38">
        <v>27</v>
      </c>
      <c r="N53" s="40">
        <f t="shared" si="11"/>
        <v>69.230769230769226</v>
      </c>
      <c r="O53" s="38">
        <v>5</v>
      </c>
      <c r="P53" s="40">
        <f t="shared" si="12"/>
        <v>12.820512820512821</v>
      </c>
      <c r="Q53" s="163" t="s">
        <v>446</v>
      </c>
    </row>
    <row r="54" spans="1:17" s="17" customFormat="1" ht="16.5" customHeight="1">
      <c r="A54" s="52">
        <v>7</v>
      </c>
      <c r="B54" s="60" t="s">
        <v>163</v>
      </c>
      <c r="C54" s="54">
        <f t="shared" si="13"/>
        <v>28</v>
      </c>
      <c r="D54" s="173"/>
      <c r="E54" s="58">
        <f t="shared" si="14"/>
        <v>3</v>
      </c>
      <c r="F54" s="53">
        <v>25</v>
      </c>
      <c r="G54" s="38">
        <v>0</v>
      </c>
      <c r="H54" s="40">
        <f t="shared" si="8"/>
        <v>0</v>
      </c>
      <c r="I54" s="38">
        <v>2</v>
      </c>
      <c r="J54" s="40">
        <f t="shared" si="9"/>
        <v>7.1428571428571432</v>
      </c>
      <c r="K54" s="38">
        <v>2</v>
      </c>
      <c r="L54" s="40">
        <f t="shared" si="10"/>
        <v>7.1428571428571432</v>
      </c>
      <c r="M54" s="38">
        <v>19</v>
      </c>
      <c r="N54" s="40">
        <f t="shared" si="11"/>
        <v>67.857142857142861</v>
      </c>
      <c r="O54" s="38">
        <v>5</v>
      </c>
      <c r="P54" s="40">
        <f t="shared" si="12"/>
        <v>17.857142857142858</v>
      </c>
      <c r="Q54" s="163" t="s">
        <v>448</v>
      </c>
    </row>
    <row r="55" spans="1:17" s="17" customFormat="1" ht="16.5" customHeight="1">
      <c r="A55" s="52">
        <v>8</v>
      </c>
      <c r="B55" s="60" t="s">
        <v>164</v>
      </c>
      <c r="C55" s="54">
        <f t="shared" si="13"/>
        <v>32</v>
      </c>
      <c r="D55" s="173">
        <v>1</v>
      </c>
      <c r="E55" s="58">
        <f t="shared" si="14"/>
        <v>8</v>
      </c>
      <c r="F55" s="53">
        <v>24</v>
      </c>
      <c r="G55" s="38">
        <v>0</v>
      </c>
      <c r="H55" s="40">
        <f t="shared" si="8"/>
        <v>0</v>
      </c>
      <c r="I55" s="38">
        <v>1</v>
      </c>
      <c r="J55" s="40">
        <f t="shared" si="9"/>
        <v>3.125</v>
      </c>
      <c r="K55" s="38">
        <v>1</v>
      </c>
      <c r="L55" s="40">
        <f t="shared" si="10"/>
        <v>3.125</v>
      </c>
      <c r="M55" s="38">
        <v>22</v>
      </c>
      <c r="N55" s="40">
        <f t="shared" si="11"/>
        <v>68.75</v>
      </c>
      <c r="O55" s="38">
        <v>8</v>
      </c>
      <c r="P55" s="40">
        <f t="shared" si="12"/>
        <v>25</v>
      </c>
      <c r="Q55" s="162" t="s">
        <v>449</v>
      </c>
    </row>
    <row r="56" spans="1:17" s="17" customFormat="1" ht="16.5" customHeight="1">
      <c r="A56" s="52">
        <v>9</v>
      </c>
      <c r="B56" s="60" t="s">
        <v>166</v>
      </c>
      <c r="C56" s="54">
        <f t="shared" si="13"/>
        <v>20</v>
      </c>
      <c r="D56" s="173"/>
      <c r="E56" s="58">
        <f t="shared" si="14"/>
        <v>5</v>
      </c>
      <c r="F56" s="53">
        <v>15</v>
      </c>
      <c r="G56" s="52">
        <v>0</v>
      </c>
      <c r="H56" s="40">
        <f>G56*100/C56</f>
        <v>0</v>
      </c>
      <c r="I56" s="52">
        <v>2</v>
      </c>
      <c r="J56" s="40">
        <f>I56*100/C56</f>
        <v>10</v>
      </c>
      <c r="K56" s="52">
        <v>1</v>
      </c>
      <c r="L56" s="40">
        <f>K56*100/C56</f>
        <v>5</v>
      </c>
      <c r="M56" s="52">
        <v>16</v>
      </c>
      <c r="N56" s="40">
        <f t="shared" si="11"/>
        <v>80</v>
      </c>
      <c r="O56" s="52">
        <v>1</v>
      </c>
      <c r="P56" s="40">
        <f t="shared" si="12"/>
        <v>5</v>
      </c>
      <c r="Q56" s="163"/>
    </row>
    <row r="57" spans="1:17" s="17" customFormat="1" ht="16.5" customHeight="1">
      <c r="A57" s="52">
        <v>10</v>
      </c>
      <c r="B57" s="60" t="s">
        <v>165</v>
      </c>
      <c r="C57" s="54">
        <f t="shared" si="13"/>
        <v>45</v>
      </c>
      <c r="D57" s="173"/>
      <c r="E57" s="58">
        <f t="shared" si="14"/>
        <v>10</v>
      </c>
      <c r="F57" s="53">
        <v>35</v>
      </c>
      <c r="G57" s="52">
        <v>0</v>
      </c>
      <c r="H57" s="40">
        <f t="shared" ref="H57:H70" si="15">G57*100/C57</f>
        <v>0</v>
      </c>
      <c r="I57" s="52">
        <v>0</v>
      </c>
      <c r="J57" s="40">
        <f t="shared" ref="J57:J102" si="16">I57*100/C57</f>
        <v>0</v>
      </c>
      <c r="K57" s="52">
        <v>1</v>
      </c>
      <c r="L57" s="40">
        <f t="shared" ref="L57:L102" si="17">K57*100/C57</f>
        <v>2.2222222222222223</v>
      </c>
      <c r="M57" s="52">
        <v>41</v>
      </c>
      <c r="N57" s="40">
        <f t="shared" si="11"/>
        <v>91.111111111111114</v>
      </c>
      <c r="O57" s="52">
        <v>3</v>
      </c>
      <c r="P57" s="40">
        <f t="shared" si="12"/>
        <v>6.666666666666667</v>
      </c>
      <c r="Q57" s="162"/>
    </row>
    <row r="58" spans="1:17" s="17" customFormat="1" ht="16.5" customHeight="1">
      <c r="A58" s="52">
        <v>11</v>
      </c>
      <c r="B58" s="60" t="s">
        <v>167</v>
      </c>
      <c r="C58" s="54">
        <f t="shared" si="13"/>
        <v>39</v>
      </c>
      <c r="D58" s="173"/>
      <c r="E58" s="58">
        <f t="shared" si="14"/>
        <v>11</v>
      </c>
      <c r="F58" s="53">
        <v>28</v>
      </c>
      <c r="G58" s="52">
        <v>1</v>
      </c>
      <c r="H58" s="40">
        <f t="shared" si="15"/>
        <v>2.5641025641025643</v>
      </c>
      <c r="I58" s="52">
        <v>1</v>
      </c>
      <c r="J58" s="40">
        <f t="shared" si="16"/>
        <v>2.5641025641025643</v>
      </c>
      <c r="K58" s="52">
        <v>0</v>
      </c>
      <c r="L58" s="40">
        <f t="shared" si="17"/>
        <v>0</v>
      </c>
      <c r="M58" s="52">
        <v>34</v>
      </c>
      <c r="N58" s="40">
        <f t="shared" si="11"/>
        <v>87.179487179487182</v>
      </c>
      <c r="O58" s="52">
        <v>3</v>
      </c>
      <c r="P58" s="40">
        <f t="shared" si="12"/>
        <v>7.6923076923076925</v>
      </c>
      <c r="Q58" s="162"/>
    </row>
    <row r="59" spans="1:17" s="17" customFormat="1" ht="16.5" customHeight="1">
      <c r="A59" s="52">
        <v>12</v>
      </c>
      <c r="B59" s="60" t="s">
        <v>168</v>
      </c>
      <c r="C59" s="54">
        <f t="shared" si="13"/>
        <v>36</v>
      </c>
      <c r="D59" s="173">
        <v>1</v>
      </c>
      <c r="E59" s="58">
        <f t="shared" si="14"/>
        <v>10</v>
      </c>
      <c r="F59" s="53">
        <v>26</v>
      </c>
      <c r="G59" s="52">
        <v>0</v>
      </c>
      <c r="H59" s="40">
        <f t="shared" si="15"/>
        <v>0</v>
      </c>
      <c r="I59" s="52">
        <v>0</v>
      </c>
      <c r="J59" s="40">
        <f t="shared" si="16"/>
        <v>0</v>
      </c>
      <c r="K59" s="52">
        <v>1</v>
      </c>
      <c r="L59" s="40">
        <f t="shared" si="17"/>
        <v>2.7777777777777777</v>
      </c>
      <c r="M59" s="52">
        <v>35</v>
      </c>
      <c r="N59" s="40">
        <f t="shared" si="11"/>
        <v>97.222222222222229</v>
      </c>
      <c r="O59" s="52">
        <v>0</v>
      </c>
      <c r="P59" s="40">
        <f t="shared" si="12"/>
        <v>0</v>
      </c>
      <c r="Q59" s="163"/>
    </row>
    <row r="60" spans="1:17" s="17" customFormat="1" ht="16.5" customHeight="1">
      <c r="A60" s="52">
        <v>13</v>
      </c>
      <c r="B60" s="60" t="s">
        <v>169</v>
      </c>
      <c r="C60" s="54">
        <f t="shared" si="13"/>
        <v>23</v>
      </c>
      <c r="D60" s="173"/>
      <c r="E60" s="58">
        <f t="shared" si="14"/>
        <v>4</v>
      </c>
      <c r="F60" s="53">
        <v>19</v>
      </c>
      <c r="G60" s="52">
        <v>0</v>
      </c>
      <c r="H60" s="40">
        <f t="shared" si="15"/>
        <v>0</v>
      </c>
      <c r="I60" s="52">
        <v>1</v>
      </c>
      <c r="J60" s="40">
        <f t="shared" si="16"/>
        <v>4.3478260869565215</v>
      </c>
      <c r="K60" s="52">
        <v>5</v>
      </c>
      <c r="L60" s="40">
        <f t="shared" si="17"/>
        <v>21.739130434782609</v>
      </c>
      <c r="M60" s="52">
        <v>16</v>
      </c>
      <c r="N60" s="40">
        <f t="shared" si="11"/>
        <v>69.565217391304344</v>
      </c>
      <c r="O60" s="52">
        <v>1</v>
      </c>
      <c r="P60" s="40">
        <f t="shared" si="12"/>
        <v>4.3478260869565215</v>
      </c>
      <c r="Q60" s="162"/>
    </row>
    <row r="61" spans="1:17" s="17" customFormat="1" ht="17.100000000000001" customHeight="1">
      <c r="A61" s="52">
        <v>14</v>
      </c>
      <c r="B61" s="60" t="s">
        <v>170</v>
      </c>
      <c r="C61" s="54">
        <f t="shared" si="13"/>
        <v>31</v>
      </c>
      <c r="D61" s="173"/>
      <c r="E61" s="58">
        <f t="shared" si="14"/>
        <v>13</v>
      </c>
      <c r="F61" s="53">
        <v>18</v>
      </c>
      <c r="G61" s="52">
        <v>0</v>
      </c>
      <c r="H61" s="40">
        <f t="shared" si="15"/>
        <v>0</v>
      </c>
      <c r="I61" s="52">
        <v>0</v>
      </c>
      <c r="J61" s="40">
        <f t="shared" si="16"/>
        <v>0</v>
      </c>
      <c r="K61" s="52">
        <v>0</v>
      </c>
      <c r="L61" s="40">
        <f t="shared" si="17"/>
        <v>0</v>
      </c>
      <c r="M61" s="52">
        <v>28</v>
      </c>
      <c r="N61" s="40">
        <f t="shared" si="11"/>
        <v>90.322580645161295</v>
      </c>
      <c r="O61" s="52">
        <v>3</v>
      </c>
      <c r="P61" s="40">
        <f t="shared" si="12"/>
        <v>9.67741935483871</v>
      </c>
      <c r="Q61" s="162"/>
    </row>
    <row r="62" spans="1:17" s="17" customFormat="1" ht="17.100000000000001" customHeight="1">
      <c r="A62" s="52">
        <v>15</v>
      </c>
      <c r="B62" s="60" t="s">
        <v>171</v>
      </c>
      <c r="C62" s="54">
        <f t="shared" si="13"/>
        <v>34</v>
      </c>
      <c r="D62" s="173"/>
      <c r="E62" s="58">
        <f t="shared" si="14"/>
        <v>18</v>
      </c>
      <c r="F62" s="53">
        <v>16</v>
      </c>
      <c r="G62" s="52">
        <v>0</v>
      </c>
      <c r="H62" s="40">
        <f t="shared" si="15"/>
        <v>0</v>
      </c>
      <c r="I62" s="52">
        <v>0</v>
      </c>
      <c r="J62" s="40">
        <f t="shared" si="16"/>
        <v>0</v>
      </c>
      <c r="K62" s="52">
        <v>1</v>
      </c>
      <c r="L62" s="40">
        <f t="shared" si="17"/>
        <v>2.9411764705882355</v>
      </c>
      <c r="M62" s="52">
        <v>31</v>
      </c>
      <c r="N62" s="40">
        <f t="shared" si="11"/>
        <v>91.17647058823529</v>
      </c>
      <c r="O62" s="52">
        <v>2</v>
      </c>
      <c r="P62" s="40">
        <f t="shared" si="12"/>
        <v>5.882352941176471</v>
      </c>
      <c r="Q62" s="162"/>
    </row>
    <row r="63" spans="1:17" s="17" customFormat="1" ht="17.100000000000001" customHeight="1">
      <c r="A63" s="52">
        <v>16</v>
      </c>
      <c r="B63" s="60" t="s">
        <v>172</v>
      </c>
      <c r="C63" s="54">
        <f t="shared" si="13"/>
        <v>42</v>
      </c>
      <c r="D63" s="173"/>
      <c r="E63" s="58">
        <f t="shared" si="14"/>
        <v>14</v>
      </c>
      <c r="F63" s="53">
        <v>28</v>
      </c>
      <c r="G63" s="52">
        <v>0</v>
      </c>
      <c r="H63" s="40">
        <f t="shared" si="15"/>
        <v>0</v>
      </c>
      <c r="I63" s="52">
        <v>2</v>
      </c>
      <c r="J63" s="40">
        <f t="shared" si="16"/>
        <v>4.7619047619047619</v>
      </c>
      <c r="K63" s="52">
        <v>1</v>
      </c>
      <c r="L63" s="40">
        <f t="shared" si="17"/>
        <v>2.3809523809523809</v>
      </c>
      <c r="M63" s="52">
        <v>37</v>
      </c>
      <c r="N63" s="40">
        <f t="shared" si="11"/>
        <v>88.095238095238102</v>
      </c>
      <c r="O63" s="52">
        <v>2</v>
      </c>
      <c r="P63" s="40">
        <f t="shared" si="12"/>
        <v>4.7619047619047619</v>
      </c>
      <c r="Q63" s="162"/>
    </row>
    <row r="64" spans="1:17" s="17" customFormat="1" ht="17.100000000000001" customHeight="1">
      <c r="A64" s="52">
        <v>17</v>
      </c>
      <c r="B64" s="60" t="s">
        <v>173</v>
      </c>
      <c r="C64" s="54">
        <f t="shared" si="13"/>
        <v>40</v>
      </c>
      <c r="D64" s="173">
        <v>1</v>
      </c>
      <c r="E64" s="58">
        <f t="shared" si="14"/>
        <v>16</v>
      </c>
      <c r="F64" s="53">
        <v>24</v>
      </c>
      <c r="G64" s="52">
        <v>0</v>
      </c>
      <c r="H64" s="40">
        <f t="shared" si="15"/>
        <v>0</v>
      </c>
      <c r="I64" s="52">
        <v>0</v>
      </c>
      <c r="J64" s="40">
        <f t="shared" si="16"/>
        <v>0</v>
      </c>
      <c r="K64" s="52">
        <v>9</v>
      </c>
      <c r="L64" s="40">
        <f t="shared" si="17"/>
        <v>22.5</v>
      </c>
      <c r="M64" s="52">
        <v>30</v>
      </c>
      <c r="N64" s="40">
        <f t="shared" si="11"/>
        <v>75</v>
      </c>
      <c r="O64" s="52">
        <v>1</v>
      </c>
      <c r="P64" s="40">
        <f t="shared" si="12"/>
        <v>2.5</v>
      </c>
      <c r="Q64" s="162"/>
    </row>
    <row r="65" spans="1:17" s="17" customFormat="1" ht="17.100000000000001" customHeight="1">
      <c r="A65" s="52">
        <v>18</v>
      </c>
      <c r="B65" s="60" t="s">
        <v>174</v>
      </c>
      <c r="C65" s="54">
        <f t="shared" si="13"/>
        <v>40</v>
      </c>
      <c r="D65" s="173"/>
      <c r="E65" s="58">
        <f t="shared" si="14"/>
        <v>21</v>
      </c>
      <c r="F65" s="53">
        <v>19</v>
      </c>
      <c r="G65" s="52">
        <v>0</v>
      </c>
      <c r="H65" s="40">
        <f t="shared" si="15"/>
        <v>0</v>
      </c>
      <c r="I65" s="52">
        <v>1</v>
      </c>
      <c r="J65" s="40">
        <f t="shared" si="16"/>
        <v>2.5</v>
      </c>
      <c r="K65" s="52">
        <v>2</v>
      </c>
      <c r="L65" s="40">
        <f t="shared" si="17"/>
        <v>5</v>
      </c>
      <c r="M65" s="52">
        <v>37</v>
      </c>
      <c r="N65" s="40">
        <f t="shared" si="11"/>
        <v>92.5</v>
      </c>
      <c r="O65" s="52">
        <v>0</v>
      </c>
      <c r="P65" s="40">
        <f t="shared" si="12"/>
        <v>0</v>
      </c>
      <c r="Q65" s="162"/>
    </row>
    <row r="66" spans="1:17" s="17" customFormat="1" ht="17.100000000000001" customHeight="1">
      <c r="A66" s="52">
        <v>19</v>
      </c>
      <c r="B66" s="60" t="s">
        <v>175</v>
      </c>
      <c r="C66" s="54">
        <f t="shared" si="13"/>
        <v>39</v>
      </c>
      <c r="D66" s="173"/>
      <c r="E66" s="58">
        <f t="shared" si="14"/>
        <v>9</v>
      </c>
      <c r="F66" s="53">
        <v>30</v>
      </c>
      <c r="G66" s="52">
        <v>0</v>
      </c>
      <c r="H66" s="40">
        <f t="shared" si="15"/>
        <v>0</v>
      </c>
      <c r="I66" s="52">
        <v>1</v>
      </c>
      <c r="J66" s="40">
        <f t="shared" si="16"/>
        <v>2.5641025641025643</v>
      </c>
      <c r="K66" s="52">
        <v>12</v>
      </c>
      <c r="L66" s="40">
        <f t="shared" si="17"/>
        <v>30.76923076923077</v>
      </c>
      <c r="M66" s="52">
        <v>26</v>
      </c>
      <c r="N66" s="40">
        <f t="shared" si="11"/>
        <v>66.666666666666671</v>
      </c>
      <c r="O66" s="52">
        <v>0</v>
      </c>
      <c r="P66" s="40">
        <f t="shared" si="12"/>
        <v>0</v>
      </c>
      <c r="Q66" s="162"/>
    </row>
    <row r="67" spans="1:17" s="17" customFormat="1" ht="17.100000000000001" customHeight="1">
      <c r="A67" s="52">
        <v>20</v>
      </c>
      <c r="B67" s="60" t="s">
        <v>176</v>
      </c>
      <c r="C67" s="54">
        <f t="shared" si="13"/>
        <v>50</v>
      </c>
      <c r="D67" s="173">
        <v>2</v>
      </c>
      <c r="E67" s="58">
        <f t="shared" si="14"/>
        <v>7</v>
      </c>
      <c r="F67" s="53">
        <v>43</v>
      </c>
      <c r="G67" s="52">
        <v>0</v>
      </c>
      <c r="H67" s="40">
        <f t="shared" si="15"/>
        <v>0</v>
      </c>
      <c r="I67" s="52">
        <v>3</v>
      </c>
      <c r="J67" s="40">
        <f t="shared" si="16"/>
        <v>6</v>
      </c>
      <c r="K67" s="52">
        <v>15</v>
      </c>
      <c r="L67" s="40">
        <f t="shared" si="17"/>
        <v>30</v>
      </c>
      <c r="M67" s="52">
        <v>30</v>
      </c>
      <c r="N67" s="40">
        <f t="shared" si="11"/>
        <v>60</v>
      </c>
      <c r="O67" s="52">
        <v>2</v>
      </c>
      <c r="P67" s="40">
        <f t="shared" si="12"/>
        <v>4</v>
      </c>
      <c r="Q67" s="162"/>
    </row>
    <row r="68" spans="1:17" s="17" customFormat="1" ht="17.100000000000001" customHeight="1">
      <c r="A68" s="52">
        <v>21</v>
      </c>
      <c r="B68" s="60" t="s">
        <v>177</v>
      </c>
      <c r="C68" s="54">
        <f t="shared" si="13"/>
        <v>30</v>
      </c>
      <c r="D68" s="173"/>
      <c r="E68" s="58">
        <f t="shared" si="14"/>
        <v>8</v>
      </c>
      <c r="F68" s="53">
        <v>22</v>
      </c>
      <c r="G68" s="38">
        <v>0</v>
      </c>
      <c r="H68" s="40">
        <f t="shared" si="15"/>
        <v>0</v>
      </c>
      <c r="I68" s="38">
        <v>1</v>
      </c>
      <c r="J68" s="40">
        <f t="shared" si="16"/>
        <v>3.3333333333333335</v>
      </c>
      <c r="K68" s="38">
        <v>1</v>
      </c>
      <c r="L68" s="40">
        <f t="shared" si="17"/>
        <v>3.3333333333333335</v>
      </c>
      <c r="M68" s="38">
        <v>27</v>
      </c>
      <c r="N68" s="40">
        <f t="shared" si="11"/>
        <v>90</v>
      </c>
      <c r="O68" s="38">
        <v>1</v>
      </c>
      <c r="P68" s="40">
        <f t="shared" si="12"/>
        <v>3.3333333333333335</v>
      </c>
      <c r="Q68" s="163"/>
    </row>
    <row r="69" spans="1:17" s="17" customFormat="1" ht="17.100000000000001" customHeight="1">
      <c r="A69" s="52">
        <v>22</v>
      </c>
      <c r="B69" s="60" t="s">
        <v>178</v>
      </c>
      <c r="C69" s="54">
        <f t="shared" si="13"/>
        <v>37</v>
      </c>
      <c r="D69" s="173"/>
      <c r="E69" s="58">
        <f t="shared" si="14"/>
        <v>5</v>
      </c>
      <c r="F69" s="53">
        <v>32</v>
      </c>
      <c r="G69" s="38">
        <v>0</v>
      </c>
      <c r="H69" s="40">
        <f t="shared" si="15"/>
        <v>0</v>
      </c>
      <c r="I69" s="38">
        <v>1</v>
      </c>
      <c r="J69" s="40">
        <f t="shared" si="16"/>
        <v>2.7027027027027026</v>
      </c>
      <c r="K69" s="38">
        <v>3</v>
      </c>
      <c r="L69" s="40">
        <f t="shared" si="17"/>
        <v>8.1081081081081088</v>
      </c>
      <c r="M69" s="38">
        <v>29</v>
      </c>
      <c r="N69" s="40">
        <f t="shared" si="11"/>
        <v>78.378378378378372</v>
      </c>
      <c r="O69" s="38">
        <v>4</v>
      </c>
      <c r="P69" s="40">
        <f t="shared" si="12"/>
        <v>10.810810810810811</v>
      </c>
      <c r="Q69" s="163" t="s">
        <v>450</v>
      </c>
    </row>
    <row r="70" spans="1:17" s="17" customFormat="1" ht="17.100000000000001" customHeight="1">
      <c r="A70" s="52">
        <v>23</v>
      </c>
      <c r="B70" s="60" t="s">
        <v>179</v>
      </c>
      <c r="C70" s="54">
        <f t="shared" si="13"/>
        <v>43</v>
      </c>
      <c r="D70" s="174"/>
      <c r="E70" s="58">
        <f t="shared" si="14"/>
        <v>9</v>
      </c>
      <c r="F70" s="53">
        <v>34</v>
      </c>
      <c r="G70" s="38">
        <v>0</v>
      </c>
      <c r="H70" s="40">
        <f t="shared" si="15"/>
        <v>0</v>
      </c>
      <c r="I70" s="38">
        <v>1</v>
      </c>
      <c r="J70" s="40">
        <f t="shared" si="16"/>
        <v>2.3255813953488373</v>
      </c>
      <c r="K70" s="38">
        <v>4</v>
      </c>
      <c r="L70" s="40">
        <f t="shared" si="17"/>
        <v>9.3023255813953494</v>
      </c>
      <c r="M70" s="38">
        <v>36</v>
      </c>
      <c r="N70" s="40">
        <f t="shared" si="11"/>
        <v>83.720930232558146</v>
      </c>
      <c r="O70" s="38">
        <v>2</v>
      </c>
      <c r="P70" s="40">
        <f t="shared" si="12"/>
        <v>4.6511627906976747</v>
      </c>
      <c r="Q70" s="162"/>
    </row>
    <row r="71" spans="1:17" s="17" customFormat="1" ht="17.100000000000001" customHeight="1">
      <c r="A71" s="52">
        <v>24</v>
      </c>
      <c r="B71" s="60" t="s">
        <v>180</v>
      </c>
      <c r="C71" s="54">
        <f t="shared" si="13"/>
        <v>31</v>
      </c>
      <c r="D71" s="175"/>
      <c r="E71" s="58">
        <f t="shared" si="14"/>
        <v>5</v>
      </c>
      <c r="F71" s="53">
        <v>26</v>
      </c>
      <c r="G71" s="52">
        <v>0</v>
      </c>
      <c r="H71" s="40">
        <f>G71*100/C71</f>
        <v>0</v>
      </c>
      <c r="I71" s="52">
        <v>0</v>
      </c>
      <c r="J71" s="40">
        <f t="shared" si="16"/>
        <v>0</v>
      </c>
      <c r="K71" s="52">
        <v>4</v>
      </c>
      <c r="L71" s="40">
        <f t="shared" si="17"/>
        <v>12.903225806451612</v>
      </c>
      <c r="M71" s="52">
        <v>26</v>
      </c>
      <c r="N71" s="40">
        <f t="shared" si="11"/>
        <v>83.870967741935488</v>
      </c>
      <c r="O71" s="52">
        <v>1</v>
      </c>
      <c r="P71" s="40">
        <f t="shared" si="12"/>
        <v>3.225806451612903</v>
      </c>
      <c r="Q71" s="162"/>
    </row>
    <row r="72" spans="1:17" s="17" customFormat="1" ht="17.100000000000001" customHeight="1">
      <c r="A72" s="52">
        <v>25</v>
      </c>
      <c r="B72" s="60" t="s">
        <v>181</v>
      </c>
      <c r="C72" s="54">
        <f t="shared" si="13"/>
        <v>37</v>
      </c>
      <c r="D72" s="173"/>
      <c r="E72" s="58">
        <f t="shared" si="14"/>
        <v>7</v>
      </c>
      <c r="F72" s="53">
        <v>30</v>
      </c>
      <c r="G72" s="52">
        <v>3</v>
      </c>
      <c r="H72" s="40">
        <f t="shared" ref="H72:H102" si="18">G72*100/C72</f>
        <v>8.1081081081081088</v>
      </c>
      <c r="I72" s="52">
        <v>3</v>
      </c>
      <c r="J72" s="40">
        <f t="shared" si="16"/>
        <v>8.1081081081081088</v>
      </c>
      <c r="K72" s="52">
        <v>2</v>
      </c>
      <c r="L72" s="40">
        <f t="shared" si="17"/>
        <v>5.4054054054054053</v>
      </c>
      <c r="M72" s="52">
        <v>29</v>
      </c>
      <c r="N72" s="40">
        <f t="shared" si="11"/>
        <v>78.378378378378372</v>
      </c>
      <c r="O72" s="52">
        <v>0</v>
      </c>
      <c r="P72" s="40">
        <f t="shared" si="12"/>
        <v>0</v>
      </c>
      <c r="Q72" s="162"/>
    </row>
    <row r="73" spans="1:17" s="17" customFormat="1" ht="17.100000000000001" customHeight="1">
      <c r="A73" s="52">
        <v>26</v>
      </c>
      <c r="B73" s="60" t="s">
        <v>182</v>
      </c>
      <c r="C73" s="54">
        <f t="shared" si="13"/>
        <v>36</v>
      </c>
      <c r="D73" s="173"/>
      <c r="E73" s="58">
        <f t="shared" si="14"/>
        <v>3</v>
      </c>
      <c r="F73" s="53">
        <v>33</v>
      </c>
      <c r="G73" s="38">
        <v>0</v>
      </c>
      <c r="H73" s="40">
        <f t="shared" si="18"/>
        <v>0</v>
      </c>
      <c r="I73" s="38">
        <v>0</v>
      </c>
      <c r="J73" s="40">
        <f t="shared" si="16"/>
        <v>0</v>
      </c>
      <c r="K73" s="38">
        <v>2</v>
      </c>
      <c r="L73" s="40">
        <f t="shared" si="17"/>
        <v>5.5555555555555554</v>
      </c>
      <c r="M73" s="38">
        <v>34</v>
      </c>
      <c r="N73" s="40">
        <f t="shared" si="11"/>
        <v>94.444444444444443</v>
      </c>
      <c r="O73" s="38">
        <v>0</v>
      </c>
      <c r="P73" s="40">
        <f t="shared" si="12"/>
        <v>0</v>
      </c>
      <c r="Q73" s="163"/>
    </row>
    <row r="74" spans="1:17" s="17" customFormat="1" ht="17.100000000000001" customHeight="1">
      <c r="A74" s="52">
        <v>27</v>
      </c>
      <c r="B74" s="60" t="s">
        <v>183</v>
      </c>
      <c r="C74" s="54">
        <f t="shared" si="13"/>
        <v>10</v>
      </c>
      <c r="D74" s="173"/>
      <c r="E74" s="58">
        <f t="shared" si="14"/>
        <v>1</v>
      </c>
      <c r="F74" s="53">
        <v>9</v>
      </c>
      <c r="G74" s="38">
        <v>0</v>
      </c>
      <c r="H74" s="40">
        <f t="shared" si="18"/>
        <v>0</v>
      </c>
      <c r="I74" s="38">
        <v>0</v>
      </c>
      <c r="J74" s="40">
        <f t="shared" si="16"/>
        <v>0</v>
      </c>
      <c r="K74" s="38">
        <v>3</v>
      </c>
      <c r="L74" s="40">
        <f t="shared" si="17"/>
        <v>30</v>
      </c>
      <c r="M74" s="38">
        <v>7</v>
      </c>
      <c r="N74" s="40">
        <f t="shared" si="11"/>
        <v>70</v>
      </c>
      <c r="O74" s="38">
        <v>0</v>
      </c>
      <c r="P74" s="40">
        <f t="shared" si="12"/>
        <v>0</v>
      </c>
      <c r="Q74" s="163"/>
    </row>
    <row r="75" spans="1:17" s="17" customFormat="1" ht="17.100000000000001" customHeight="1">
      <c r="A75" s="52">
        <v>28</v>
      </c>
      <c r="B75" s="60" t="s">
        <v>184</v>
      </c>
      <c r="C75" s="54">
        <f t="shared" si="13"/>
        <v>24</v>
      </c>
      <c r="D75" s="173"/>
      <c r="E75" s="58">
        <f t="shared" si="14"/>
        <v>5</v>
      </c>
      <c r="F75" s="53">
        <v>19</v>
      </c>
      <c r="G75" s="38">
        <v>2</v>
      </c>
      <c r="H75" s="40">
        <f t="shared" si="18"/>
        <v>8.3333333333333339</v>
      </c>
      <c r="I75" s="38">
        <v>1</v>
      </c>
      <c r="J75" s="40">
        <f t="shared" si="16"/>
        <v>4.166666666666667</v>
      </c>
      <c r="K75" s="38">
        <v>3</v>
      </c>
      <c r="L75" s="40">
        <f t="shared" si="17"/>
        <v>12.5</v>
      </c>
      <c r="M75" s="38">
        <v>17</v>
      </c>
      <c r="N75" s="40">
        <f t="shared" si="11"/>
        <v>70.833333333333329</v>
      </c>
      <c r="O75" s="38">
        <v>1</v>
      </c>
      <c r="P75" s="40">
        <f t="shared" si="12"/>
        <v>4.166666666666667</v>
      </c>
      <c r="Q75" s="163"/>
    </row>
    <row r="76" spans="1:17" s="17" customFormat="1" ht="17.100000000000001" customHeight="1">
      <c r="A76" s="52">
        <v>29</v>
      </c>
      <c r="B76" s="60" t="s">
        <v>185</v>
      </c>
      <c r="C76" s="54">
        <f t="shared" si="13"/>
        <v>48</v>
      </c>
      <c r="D76" s="173"/>
      <c r="E76" s="58">
        <f t="shared" si="14"/>
        <v>17</v>
      </c>
      <c r="F76" s="53">
        <v>31</v>
      </c>
      <c r="G76" s="38">
        <v>2</v>
      </c>
      <c r="H76" s="40">
        <f t="shared" si="18"/>
        <v>4.166666666666667</v>
      </c>
      <c r="I76" s="38">
        <v>2</v>
      </c>
      <c r="J76" s="40">
        <f t="shared" si="16"/>
        <v>4.166666666666667</v>
      </c>
      <c r="K76" s="38">
        <v>11</v>
      </c>
      <c r="L76" s="40">
        <f t="shared" si="17"/>
        <v>22.916666666666668</v>
      </c>
      <c r="M76" s="38">
        <v>33</v>
      </c>
      <c r="N76" s="40">
        <f t="shared" si="11"/>
        <v>68.75</v>
      </c>
      <c r="O76" s="38">
        <v>0</v>
      </c>
      <c r="P76" s="40">
        <f t="shared" si="12"/>
        <v>0</v>
      </c>
      <c r="Q76" s="163"/>
    </row>
    <row r="77" spans="1:17" s="17" customFormat="1" ht="17.100000000000001" customHeight="1">
      <c r="A77" s="52">
        <v>30</v>
      </c>
      <c r="B77" s="60" t="s">
        <v>186</v>
      </c>
      <c r="C77" s="54">
        <f t="shared" si="13"/>
        <v>43</v>
      </c>
      <c r="D77" s="173"/>
      <c r="E77" s="58">
        <f t="shared" si="14"/>
        <v>9</v>
      </c>
      <c r="F77" s="53">
        <v>34</v>
      </c>
      <c r="G77" s="38">
        <v>1</v>
      </c>
      <c r="H77" s="40">
        <f t="shared" si="18"/>
        <v>2.3255813953488373</v>
      </c>
      <c r="I77" s="38">
        <v>1</v>
      </c>
      <c r="J77" s="40">
        <f t="shared" si="16"/>
        <v>2.3255813953488373</v>
      </c>
      <c r="K77" s="38">
        <v>5</v>
      </c>
      <c r="L77" s="40">
        <f t="shared" si="17"/>
        <v>11.627906976744185</v>
      </c>
      <c r="M77" s="38">
        <v>36</v>
      </c>
      <c r="N77" s="40">
        <f t="shared" si="11"/>
        <v>83.720930232558146</v>
      </c>
      <c r="O77" s="38">
        <v>0</v>
      </c>
      <c r="P77" s="40">
        <f t="shared" si="12"/>
        <v>0</v>
      </c>
      <c r="Q77" s="163"/>
    </row>
    <row r="78" spans="1:17" s="17" customFormat="1" ht="17.100000000000001" customHeight="1">
      <c r="A78" s="52">
        <v>31</v>
      </c>
      <c r="B78" s="60" t="s">
        <v>187</v>
      </c>
      <c r="C78" s="54">
        <f t="shared" si="13"/>
        <v>47</v>
      </c>
      <c r="D78" s="173"/>
      <c r="E78" s="58">
        <f t="shared" si="14"/>
        <v>17</v>
      </c>
      <c r="F78" s="53">
        <v>30</v>
      </c>
      <c r="G78" s="38">
        <v>1</v>
      </c>
      <c r="H78" s="40">
        <f t="shared" si="18"/>
        <v>2.1276595744680851</v>
      </c>
      <c r="I78" s="38">
        <v>9</v>
      </c>
      <c r="J78" s="40">
        <f t="shared" si="16"/>
        <v>19.148936170212767</v>
      </c>
      <c r="K78" s="38">
        <v>18</v>
      </c>
      <c r="L78" s="40">
        <f t="shared" si="17"/>
        <v>38.297872340425535</v>
      </c>
      <c r="M78" s="38">
        <v>18</v>
      </c>
      <c r="N78" s="40">
        <f t="shared" si="11"/>
        <v>38.297872340425535</v>
      </c>
      <c r="O78" s="38">
        <v>1</v>
      </c>
      <c r="P78" s="40">
        <f t="shared" si="12"/>
        <v>2.1276595744680851</v>
      </c>
      <c r="Q78" s="163"/>
    </row>
    <row r="79" spans="1:17" s="17" customFormat="1" ht="17.100000000000001" customHeight="1">
      <c r="A79" s="52">
        <v>32</v>
      </c>
      <c r="B79" s="60" t="s">
        <v>188</v>
      </c>
      <c r="C79" s="54">
        <f t="shared" si="13"/>
        <v>43</v>
      </c>
      <c r="D79" s="173">
        <v>1</v>
      </c>
      <c r="E79" s="58">
        <f t="shared" si="14"/>
        <v>12</v>
      </c>
      <c r="F79" s="53">
        <v>31</v>
      </c>
      <c r="G79" s="38">
        <v>0</v>
      </c>
      <c r="H79" s="40">
        <f t="shared" si="18"/>
        <v>0</v>
      </c>
      <c r="I79" s="38">
        <v>1</v>
      </c>
      <c r="J79" s="40">
        <f t="shared" si="16"/>
        <v>2.3255813953488373</v>
      </c>
      <c r="K79" s="38">
        <v>6</v>
      </c>
      <c r="L79" s="40">
        <f t="shared" si="17"/>
        <v>13.953488372093023</v>
      </c>
      <c r="M79" s="38">
        <v>36</v>
      </c>
      <c r="N79" s="40">
        <f t="shared" si="11"/>
        <v>83.720930232558146</v>
      </c>
      <c r="O79" s="38">
        <v>0</v>
      </c>
      <c r="P79" s="40">
        <f t="shared" si="12"/>
        <v>0</v>
      </c>
      <c r="Q79" s="163"/>
    </row>
    <row r="80" spans="1:17" s="17" customFormat="1" ht="17.100000000000001" customHeight="1">
      <c r="A80" s="52">
        <v>33</v>
      </c>
      <c r="B80" s="60" t="s">
        <v>189</v>
      </c>
      <c r="C80" s="54">
        <f t="shared" si="13"/>
        <v>38</v>
      </c>
      <c r="D80" s="173"/>
      <c r="E80" s="58">
        <f t="shared" si="14"/>
        <v>13</v>
      </c>
      <c r="F80" s="53">
        <v>25</v>
      </c>
      <c r="G80" s="38">
        <v>0</v>
      </c>
      <c r="H80" s="40">
        <f>G80*100/C80</f>
        <v>0</v>
      </c>
      <c r="I80" s="38">
        <v>0</v>
      </c>
      <c r="J80" s="40">
        <f t="shared" si="16"/>
        <v>0</v>
      </c>
      <c r="K80" s="38">
        <v>6</v>
      </c>
      <c r="L80" s="40">
        <f t="shared" si="17"/>
        <v>15.789473684210526</v>
      </c>
      <c r="M80" s="38">
        <v>31</v>
      </c>
      <c r="N80" s="40">
        <f t="shared" si="11"/>
        <v>81.578947368421055</v>
      </c>
      <c r="O80" s="38">
        <v>1</v>
      </c>
      <c r="P80" s="40">
        <f t="shared" si="12"/>
        <v>2.6315789473684212</v>
      </c>
      <c r="Q80" s="163"/>
    </row>
    <row r="81" spans="1:17" s="17" customFormat="1" ht="17.100000000000001" customHeight="1">
      <c r="A81" s="52">
        <v>34</v>
      </c>
      <c r="B81" s="60" t="s">
        <v>190</v>
      </c>
      <c r="C81" s="54">
        <f t="shared" si="13"/>
        <v>39</v>
      </c>
      <c r="D81" s="173"/>
      <c r="E81" s="58">
        <f t="shared" si="14"/>
        <v>14</v>
      </c>
      <c r="F81" s="53">
        <v>25</v>
      </c>
      <c r="G81" s="38">
        <v>0</v>
      </c>
      <c r="H81" s="40">
        <f t="shared" si="18"/>
        <v>0</v>
      </c>
      <c r="I81" s="38">
        <v>1</v>
      </c>
      <c r="J81" s="40">
        <f t="shared" si="16"/>
        <v>2.5641025641025643</v>
      </c>
      <c r="K81" s="38">
        <v>7</v>
      </c>
      <c r="L81" s="40">
        <f t="shared" si="17"/>
        <v>17.948717948717949</v>
      </c>
      <c r="M81" s="38">
        <v>31</v>
      </c>
      <c r="N81" s="40">
        <f t="shared" si="11"/>
        <v>79.487179487179489</v>
      </c>
      <c r="O81" s="38">
        <v>0</v>
      </c>
      <c r="P81" s="40">
        <f t="shared" si="12"/>
        <v>0</v>
      </c>
      <c r="Q81" s="163"/>
    </row>
    <row r="82" spans="1:17" s="17" customFormat="1" ht="17.100000000000001" customHeight="1">
      <c r="A82" s="52">
        <v>35</v>
      </c>
      <c r="B82" s="60" t="s">
        <v>191</v>
      </c>
      <c r="C82" s="54">
        <f t="shared" si="13"/>
        <v>45</v>
      </c>
      <c r="D82" s="173">
        <v>4</v>
      </c>
      <c r="E82" s="58">
        <f t="shared" si="14"/>
        <v>15</v>
      </c>
      <c r="F82" s="53">
        <v>30</v>
      </c>
      <c r="G82" s="38">
        <v>0</v>
      </c>
      <c r="H82" s="40">
        <f t="shared" si="18"/>
        <v>0</v>
      </c>
      <c r="I82" s="38">
        <v>1</v>
      </c>
      <c r="J82" s="40">
        <f t="shared" si="16"/>
        <v>2.2222222222222223</v>
      </c>
      <c r="K82" s="38">
        <v>4</v>
      </c>
      <c r="L82" s="40">
        <f t="shared" si="17"/>
        <v>8.8888888888888893</v>
      </c>
      <c r="M82" s="38">
        <v>37</v>
      </c>
      <c r="N82" s="40">
        <f t="shared" si="11"/>
        <v>82.222222222222229</v>
      </c>
      <c r="O82" s="38">
        <v>3</v>
      </c>
      <c r="P82" s="40">
        <f t="shared" si="12"/>
        <v>6.666666666666667</v>
      </c>
      <c r="Q82" s="163"/>
    </row>
    <row r="83" spans="1:17" s="17" customFormat="1" ht="17.100000000000001" customHeight="1">
      <c r="A83" s="52">
        <v>36</v>
      </c>
      <c r="B83" s="60" t="s">
        <v>192</v>
      </c>
      <c r="C83" s="54">
        <f t="shared" si="13"/>
        <v>37</v>
      </c>
      <c r="D83" s="173"/>
      <c r="E83" s="58">
        <f t="shared" si="14"/>
        <v>16</v>
      </c>
      <c r="F83" s="53">
        <v>21</v>
      </c>
      <c r="G83" s="38">
        <v>0</v>
      </c>
      <c r="H83" s="40">
        <f>G83*100/C83</f>
        <v>0</v>
      </c>
      <c r="I83" s="38">
        <v>2</v>
      </c>
      <c r="J83" s="40">
        <f t="shared" si="16"/>
        <v>5.4054054054054053</v>
      </c>
      <c r="K83" s="38">
        <v>5</v>
      </c>
      <c r="L83" s="40">
        <f t="shared" si="17"/>
        <v>13.513513513513514</v>
      </c>
      <c r="M83" s="38">
        <v>30</v>
      </c>
      <c r="N83" s="40">
        <f t="shared" si="11"/>
        <v>81.081081081081081</v>
      </c>
      <c r="O83" s="38">
        <v>0</v>
      </c>
      <c r="P83" s="40">
        <f t="shared" si="12"/>
        <v>0</v>
      </c>
      <c r="Q83" s="163"/>
    </row>
    <row r="84" spans="1:17" s="17" customFormat="1" ht="17.100000000000001" customHeight="1">
      <c r="A84" s="52">
        <v>37</v>
      </c>
      <c r="B84" s="60" t="s">
        <v>193</v>
      </c>
      <c r="C84" s="54">
        <f t="shared" si="13"/>
        <v>39</v>
      </c>
      <c r="D84" s="173"/>
      <c r="E84" s="58">
        <f t="shared" si="14"/>
        <v>8</v>
      </c>
      <c r="F84" s="53">
        <v>31</v>
      </c>
      <c r="G84" s="38">
        <v>2</v>
      </c>
      <c r="H84" s="40">
        <f t="shared" si="18"/>
        <v>5.1282051282051286</v>
      </c>
      <c r="I84" s="38">
        <v>1</v>
      </c>
      <c r="J84" s="40">
        <f t="shared" si="16"/>
        <v>2.5641025641025643</v>
      </c>
      <c r="K84" s="38">
        <v>4</v>
      </c>
      <c r="L84" s="40">
        <f t="shared" si="17"/>
        <v>10.256410256410257</v>
      </c>
      <c r="M84" s="38">
        <v>31</v>
      </c>
      <c r="N84" s="40">
        <f t="shared" si="11"/>
        <v>79.487179487179489</v>
      </c>
      <c r="O84" s="38">
        <v>1</v>
      </c>
      <c r="P84" s="40">
        <f t="shared" si="12"/>
        <v>2.5641025641025643</v>
      </c>
      <c r="Q84" s="163"/>
    </row>
    <row r="85" spans="1:17" s="17" customFormat="1" ht="17.100000000000001" customHeight="1">
      <c r="A85" s="52">
        <v>38</v>
      </c>
      <c r="B85" s="60" t="s">
        <v>194</v>
      </c>
      <c r="C85" s="54">
        <f t="shared" si="13"/>
        <v>39</v>
      </c>
      <c r="D85" s="173"/>
      <c r="E85" s="58">
        <f t="shared" si="14"/>
        <v>12</v>
      </c>
      <c r="F85" s="53">
        <v>27</v>
      </c>
      <c r="G85" s="38">
        <v>0</v>
      </c>
      <c r="H85" s="40">
        <f t="shared" si="18"/>
        <v>0</v>
      </c>
      <c r="I85" s="38">
        <v>1</v>
      </c>
      <c r="J85" s="40">
        <f t="shared" si="16"/>
        <v>2.5641025641025643</v>
      </c>
      <c r="K85" s="38">
        <v>4</v>
      </c>
      <c r="L85" s="40">
        <f t="shared" si="17"/>
        <v>10.256410256410257</v>
      </c>
      <c r="M85" s="38">
        <v>34</v>
      </c>
      <c r="N85" s="40">
        <f t="shared" si="11"/>
        <v>87.179487179487182</v>
      </c>
      <c r="O85" s="38">
        <v>0</v>
      </c>
      <c r="P85" s="40">
        <f t="shared" si="12"/>
        <v>0</v>
      </c>
      <c r="Q85" s="163"/>
    </row>
    <row r="86" spans="1:17" s="17" customFormat="1" ht="17.100000000000001" customHeight="1">
      <c r="A86" s="52">
        <v>39</v>
      </c>
      <c r="B86" s="60" t="s">
        <v>195</v>
      </c>
      <c r="C86" s="54">
        <f t="shared" si="13"/>
        <v>37</v>
      </c>
      <c r="D86" s="173"/>
      <c r="E86" s="58">
        <f t="shared" si="14"/>
        <v>9</v>
      </c>
      <c r="F86" s="53">
        <v>28</v>
      </c>
      <c r="G86" s="38">
        <v>0</v>
      </c>
      <c r="H86" s="40">
        <f t="shared" si="18"/>
        <v>0</v>
      </c>
      <c r="I86" s="38">
        <v>1</v>
      </c>
      <c r="J86" s="40">
        <f t="shared" si="16"/>
        <v>2.7027027027027026</v>
      </c>
      <c r="K86" s="38">
        <v>2</v>
      </c>
      <c r="L86" s="40">
        <f t="shared" si="17"/>
        <v>5.4054054054054053</v>
      </c>
      <c r="M86" s="38">
        <v>33</v>
      </c>
      <c r="N86" s="40">
        <f t="shared" si="11"/>
        <v>89.189189189189193</v>
      </c>
      <c r="O86" s="38">
        <v>1</v>
      </c>
      <c r="P86" s="40">
        <f t="shared" si="12"/>
        <v>2.7027027027027026</v>
      </c>
      <c r="Q86" s="163"/>
    </row>
    <row r="87" spans="1:17" s="17" customFormat="1" ht="17.100000000000001" customHeight="1">
      <c r="A87" s="52">
        <v>40</v>
      </c>
      <c r="B87" s="60" t="s">
        <v>196</v>
      </c>
      <c r="C87" s="54">
        <f t="shared" si="13"/>
        <v>43</v>
      </c>
      <c r="D87" s="173"/>
      <c r="E87" s="58">
        <f t="shared" si="14"/>
        <v>13</v>
      </c>
      <c r="F87" s="53">
        <v>30</v>
      </c>
      <c r="G87" s="38">
        <v>0</v>
      </c>
      <c r="H87" s="40">
        <f t="shared" si="18"/>
        <v>0</v>
      </c>
      <c r="I87" s="38">
        <v>3</v>
      </c>
      <c r="J87" s="40">
        <f t="shared" si="16"/>
        <v>6.9767441860465116</v>
      </c>
      <c r="K87" s="38">
        <v>1</v>
      </c>
      <c r="L87" s="40">
        <f t="shared" si="17"/>
        <v>2.3255813953488373</v>
      </c>
      <c r="M87" s="38">
        <v>39</v>
      </c>
      <c r="N87" s="40">
        <f t="shared" si="11"/>
        <v>90.697674418604649</v>
      </c>
      <c r="O87" s="38">
        <v>0</v>
      </c>
      <c r="P87" s="40">
        <f t="shared" si="12"/>
        <v>0</v>
      </c>
      <c r="Q87" s="163"/>
    </row>
    <row r="88" spans="1:17" s="17" customFormat="1" ht="17.100000000000001" customHeight="1">
      <c r="A88" s="52">
        <v>41</v>
      </c>
      <c r="B88" s="60" t="s">
        <v>197</v>
      </c>
      <c r="C88" s="54">
        <f t="shared" si="13"/>
        <v>39</v>
      </c>
      <c r="D88" s="173">
        <v>1</v>
      </c>
      <c r="E88" s="58">
        <f t="shared" si="14"/>
        <v>5</v>
      </c>
      <c r="F88" s="53">
        <v>34</v>
      </c>
      <c r="G88" s="38">
        <v>1</v>
      </c>
      <c r="H88" s="40">
        <f t="shared" si="18"/>
        <v>2.5641025641025643</v>
      </c>
      <c r="I88" s="38">
        <v>1</v>
      </c>
      <c r="J88" s="40">
        <f t="shared" si="16"/>
        <v>2.5641025641025643</v>
      </c>
      <c r="K88" s="38">
        <v>6</v>
      </c>
      <c r="L88" s="40">
        <f t="shared" si="17"/>
        <v>15.384615384615385</v>
      </c>
      <c r="M88" s="38">
        <v>30</v>
      </c>
      <c r="N88" s="40">
        <f t="shared" si="11"/>
        <v>76.92307692307692</v>
      </c>
      <c r="O88" s="38">
        <v>1</v>
      </c>
      <c r="P88" s="40">
        <f t="shared" si="12"/>
        <v>2.5641025641025643</v>
      </c>
      <c r="Q88" s="163"/>
    </row>
    <row r="89" spans="1:17" s="17" customFormat="1" ht="17.100000000000001" customHeight="1">
      <c r="A89" s="52">
        <v>42</v>
      </c>
      <c r="B89" s="60" t="s">
        <v>198</v>
      </c>
      <c r="C89" s="54">
        <f t="shared" si="13"/>
        <v>35</v>
      </c>
      <c r="D89" s="173"/>
      <c r="E89" s="58">
        <f t="shared" si="14"/>
        <v>11</v>
      </c>
      <c r="F89" s="53">
        <v>24</v>
      </c>
      <c r="G89" s="38">
        <v>0</v>
      </c>
      <c r="H89" s="40">
        <f t="shared" si="18"/>
        <v>0</v>
      </c>
      <c r="I89" s="38">
        <v>4</v>
      </c>
      <c r="J89" s="40">
        <f t="shared" si="16"/>
        <v>11.428571428571429</v>
      </c>
      <c r="K89" s="38">
        <v>5</v>
      </c>
      <c r="L89" s="40">
        <f t="shared" si="17"/>
        <v>14.285714285714286</v>
      </c>
      <c r="M89" s="38">
        <v>26</v>
      </c>
      <c r="N89" s="40">
        <f t="shared" si="11"/>
        <v>74.285714285714292</v>
      </c>
      <c r="O89" s="38">
        <v>0</v>
      </c>
      <c r="P89" s="40">
        <f t="shared" si="12"/>
        <v>0</v>
      </c>
      <c r="Q89" s="163"/>
    </row>
    <row r="90" spans="1:17" s="17" customFormat="1" ht="17.100000000000001" customHeight="1">
      <c r="A90" s="52">
        <v>43</v>
      </c>
      <c r="B90" s="60" t="s">
        <v>199</v>
      </c>
      <c r="C90" s="54">
        <f t="shared" si="13"/>
        <v>34</v>
      </c>
      <c r="D90" s="173">
        <v>32</v>
      </c>
      <c r="E90" s="58">
        <f t="shared" si="14"/>
        <v>9</v>
      </c>
      <c r="F90" s="53">
        <v>25</v>
      </c>
      <c r="G90" s="38">
        <v>6</v>
      </c>
      <c r="H90" s="40">
        <f t="shared" si="18"/>
        <v>17.647058823529413</v>
      </c>
      <c r="I90" s="38">
        <v>4</v>
      </c>
      <c r="J90" s="40">
        <f t="shared" si="16"/>
        <v>11.764705882352942</v>
      </c>
      <c r="K90" s="38">
        <v>7</v>
      </c>
      <c r="L90" s="40">
        <f t="shared" si="17"/>
        <v>20.588235294117649</v>
      </c>
      <c r="M90" s="38">
        <v>17</v>
      </c>
      <c r="N90" s="40">
        <f t="shared" si="11"/>
        <v>50</v>
      </c>
      <c r="O90" s="38">
        <v>0</v>
      </c>
      <c r="P90" s="40">
        <f t="shared" si="12"/>
        <v>0</v>
      </c>
      <c r="Q90" s="163"/>
    </row>
    <row r="91" spans="1:17" s="17" customFormat="1" ht="17.100000000000001" customHeight="1">
      <c r="A91" s="52">
        <v>44</v>
      </c>
      <c r="B91" s="60" t="s">
        <v>200</v>
      </c>
      <c r="C91" s="54">
        <f t="shared" si="13"/>
        <v>42</v>
      </c>
      <c r="D91" s="173">
        <v>41</v>
      </c>
      <c r="E91" s="58">
        <f t="shared" si="14"/>
        <v>8</v>
      </c>
      <c r="F91" s="53">
        <v>34</v>
      </c>
      <c r="G91" s="38">
        <v>4</v>
      </c>
      <c r="H91" s="40">
        <f t="shared" si="18"/>
        <v>9.5238095238095237</v>
      </c>
      <c r="I91" s="38">
        <v>6</v>
      </c>
      <c r="J91" s="40">
        <f t="shared" si="16"/>
        <v>14.285714285714286</v>
      </c>
      <c r="K91" s="38">
        <v>26</v>
      </c>
      <c r="L91" s="40">
        <f t="shared" si="17"/>
        <v>61.904761904761905</v>
      </c>
      <c r="M91" s="38">
        <v>5</v>
      </c>
      <c r="N91" s="40">
        <f t="shared" si="11"/>
        <v>11.904761904761905</v>
      </c>
      <c r="O91" s="38">
        <v>1</v>
      </c>
      <c r="P91" s="40">
        <f t="shared" si="12"/>
        <v>2.3809523809523809</v>
      </c>
      <c r="Q91" s="163"/>
    </row>
    <row r="92" spans="1:17" s="17" customFormat="1" ht="17.100000000000001" customHeight="1">
      <c r="A92" s="52">
        <v>45</v>
      </c>
      <c r="B92" s="60" t="s">
        <v>201</v>
      </c>
      <c r="C92" s="54">
        <f t="shared" si="13"/>
        <v>16</v>
      </c>
      <c r="D92" s="173"/>
      <c r="E92" s="58">
        <f t="shared" si="14"/>
        <v>11</v>
      </c>
      <c r="F92" s="53">
        <v>5</v>
      </c>
      <c r="G92" s="38">
        <v>0</v>
      </c>
      <c r="H92" s="40">
        <f t="shared" si="18"/>
        <v>0</v>
      </c>
      <c r="I92" s="38">
        <v>0</v>
      </c>
      <c r="J92" s="40">
        <f t="shared" si="16"/>
        <v>0</v>
      </c>
      <c r="K92" s="38">
        <v>1</v>
      </c>
      <c r="L92" s="40">
        <f t="shared" si="17"/>
        <v>6.25</v>
      </c>
      <c r="M92" s="38">
        <v>12</v>
      </c>
      <c r="N92" s="40">
        <f t="shared" si="11"/>
        <v>75</v>
      </c>
      <c r="O92" s="38">
        <v>3</v>
      </c>
      <c r="P92" s="40">
        <f t="shared" si="12"/>
        <v>18.75</v>
      </c>
      <c r="Q92" s="163" t="s">
        <v>451</v>
      </c>
    </row>
    <row r="93" spans="1:17" s="17" customFormat="1" ht="17.100000000000001" customHeight="1">
      <c r="A93" s="52">
        <v>46</v>
      </c>
      <c r="B93" s="60" t="s">
        <v>202</v>
      </c>
      <c r="C93" s="54">
        <f t="shared" si="13"/>
        <v>50</v>
      </c>
      <c r="D93" s="173">
        <v>1</v>
      </c>
      <c r="E93" s="58">
        <f t="shared" si="14"/>
        <v>21</v>
      </c>
      <c r="F93" s="53">
        <v>29</v>
      </c>
      <c r="G93" s="38">
        <v>0</v>
      </c>
      <c r="H93" s="40">
        <f t="shared" si="18"/>
        <v>0</v>
      </c>
      <c r="I93" s="38">
        <v>0</v>
      </c>
      <c r="J93" s="40">
        <f t="shared" si="16"/>
        <v>0</v>
      </c>
      <c r="K93" s="38">
        <v>4</v>
      </c>
      <c r="L93" s="40">
        <f t="shared" si="17"/>
        <v>8</v>
      </c>
      <c r="M93" s="38">
        <v>45</v>
      </c>
      <c r="N93" s="40">
        <f t="shared" si="11"/>
        <v>90</v>
      </c>
      <c r="O93" s="38">
        <v>1</v>
      </c>
      <c r="P93" s="40">
        <f t="shared" si="12"/>
        <v>2</v>
      </c>
      <c r="Q93" s="163"/>
    </row>
    <row r="94" spans="1:17" s="17" customFormat="1" ht="17.100000000000001" customHeight="1">
      <c r="A94" s="52">
        <v>47</v>
      </c>
      <c r="B94" s="60" t="s">
        <v>204</v>
      </c>
      <c r="C94" s="54">
        <f t="shared" si="13"/>
        <v>16</v>
      </c>
      <c r="D94" s="173">
        <v>1</v>
      </c>
      <c r="E94" s="58">
        <f t="shared" si="14"/>
        <v>9</v>
      </c>
      <c r="F94" s="53">
        <v>7</v>
      </c>
      <c r="G94" s="38">
        <v>0</v>
      </c>
      <c r="H94" s="40">
        <f>G94*100/C94</f>
        <v>0</v>
      </c>
      <c r="I94" s="38">
        <v>0</v>
      </c>
      <c r="J94" s="40">
        <f>I94*100/C94</f>
        <v>0</v>
      </c>
      <c r="K94" s="38">
        <v>0</v>
      </c>
      <c r="L94" s="40">
        <f>K94*100/C94</f>
        <v>0</v>
      </c>
      <c r="M94" s="38">
        <v>15</v>
      </c>
      <c r="N94" s="40">
        <f t="shared" si="11"/>
        <v>93.75</v>
      </c>
      <c r="O94" s="38">
        <v>1</v>
      </c>
      <c r="P94" s="40">
        <f t="shared" si="12"/>
        <v>6.25</v>
      </c>
      <c r="Q94" s="163"/>
    </row>
    <row r="95" spans="1:17" s="17" customFormat="1" ht="17.100000000000001" customHeight="1">
      <c r="A95" s="52">
        <v>48</v>
      </c>
      <c r="B95" s="60" t="s">
        <v>203</v>
      </c>
      <c r="C95" s="54">
        <f t="shared" si="13"/>
        <v>19</v>
      </c>
      <c r="D95" s="173">
        <v>1</v>
      </c>
      <c r="E95" s="58">
        <f t="shared" si="14"/>
        <v>6</v>
      </c>
      <c r="F95" s="53">
        <v>13</v>
      </c>
      <c r="G95" s="38">
        <v>0</v>
      </c>
      <c r="H95" s="40">
        <f t="shared" si="18"/>
        <v>0</v>
      </c>
      <c r="I95" s="38">
        <v>0</v>
      </c>
      <c r="J95" s="40">
        <f t="shared" si="16"/>
        <v>0</v>
      </c>
      <c r="K95" s="38">
        <v>3</v>
      </c>
      <c r="L95" s="40">
        <f t="shared" si="17"/>
        <v>15.789473684210526</v>
      </c>
      <c r="M95" s="38">
        <v>15</v>
      </c>
      <c r="N95" s="40">
        <f t="shared" si="11"/>
        <v>78.94736842105263</v>
      </c>
      <c r="O95" s="38">
        <v>1</v>
      </c>
      <c r="P95" s="40">
        <f t="shared" si="12"/>
        <v>5.2631578947368425</v>
      </c>
      <c r="Q95" s="163"/>
    </row>
    <row r="96" spans="1:17" s="17" customFormat="1" ht="17.100000000000001" customHeight="1">
      <c r="A96" s="52">
        <v>49</v>
      </c>
      <c r="B96" s="60" t="s">
        <v>205</v>
      </c>
      <c r="C96" s="54">
        <f t="shared" si="13"/>
        <v>20</v>
      </c>
      <c r="D96" s="173">
        <v>1</v>
      </c>
      <c r="E96" s="58">
        <f t="shared" si="14"/>
        <v>6</v>
      </c>
      <c r="F96" s="53">
        <v>14</v>
      </c>
      <c r="G96" s="38">
        <v>0</v>
      </c>
      <c r="H96" s="40">
        <f t="shared" si="18"/>
        <v>0</v>
      </c>
      <c r="I96" s="38">
        <v>0</v>
      </c>
      <c r="J96" s="40">
        <f t="shared" si="16"/>
        <v>0</v>
      </c>
      <c r="K96" s="38">
        <v>4</v>
      </c>
      <c r="L96" s="40">
        <f t="shared" si="17"/>
        <v>20</v>
      </c>
      <c r="M96" s="38">
        <v>15</v>
      </c>
      <c r="N96" s="40">
        <f t="shared" si="11"/>
        <v>75</v>
      </c>
      <c r="O96" s="38">
        <v>1</v>
      </c>
      <c r="P96" s="40">
        <f t="shared" si="12"/>
        <v>5</v>
      </c>
      <c r="Q96" s="163"/>
    </row>
    <row r="97" spans="1:33" s="17" customFormat="1" ht="17.100000000000001" customHeight="1">
      <c r="A97" s="52">
        <v>50</v>
      </c>
      <c r="B97" s="60" t="s">
        <v>206</v>
      </c>
      <c r="C97" s="54">
        <f t="shared" si="13"/>
        <v>29</v>
      </c>
      <c r="D97" s="173">
        <v>3</v>
      </c>
      <c r="E97" s="58">
        <f t="shared" si="14"/>
        <v>12</v>
      </c>
      <c r="F97" s="53">
        <v>17</v>
      </c>
      <c r="G97" s="38">
        <v>0</v>
      </c>
      <c r="H97" s="40">
        <f t="shared" si="18"/>
        <v>0</v>
      </c>
      <c r="I97" s="38">
        <v>0</v>
      </c>
      <c r="J97" s="40">
        <f t="shared" si="16"/>
        <v>0</v>
      </c>
      <c r="K97" s="38">
        <v>4</v>
      </c>
      <c r="L97" s="40">
        <f t="shared" si="17"/>
        <v>13.793103448275861</v>
      </c>
      <c r="M97" s="38">
        <v>24</v>
      </c>
      <c r="N97" s="40">
        <f t="shared" si="11"/>
        <v>82.758620689655174</v>
      </c>
      <c r="O97" s="38">
        <v>1</v>
      </c>
      <c r="P97" s="40">
        <f t="shared" si="12"/>
        <v>3.4482758620689653</v>
      </c>
      <c r="Q97" s="163"/>
    </row>
    <row r="98" spans="1:33" s="17" customFormat="1" ht="17.100000000000001" customHeight="1">
      <c r="A98" s="52">
        <v>51</v>
      </c>
      <c r="B98" s="60" t="s">
        <v>207</v>
      </c>
      <c r="C98" s="54">
        <f t="shared" si="13"/>
        <v>27</v>
      </c>
      <c r="D98" s="173">
        <v>4</v>
      </c>
      <c r="E98" s="58">
        <f t="shared" si="14"/>
        <v>12</v>
      </c>
      <c r="F98" s="53">
        <v>15</v>
      </c>
      <c r="G98" s="38">
        <v>0</v>
      </c>
      <c r="H98" s="40">
        <f>G98*100/C98</f>
        <v>0</v>
      </c>
      <c r="I98" s="38">
        <v>0</v>
      </c>
      <c r="J98" s="40">
        <f>I98*100/C98</f>
        <v>0</v>
      </c>
      <c r="K98" s="38">
        <v>1</v>
      </c>
      <c r="L98" s="40">
        <f>K98*100/C98</f>
        <v>3.7037037037037037</v>
      </c>
      <c r="M98" s="38">
        <v>25</v>
      </c>
      <c r="N98" s="40">
        <f>M98*100/C98</f>
        <v>92.592592592592595</v>
      </c>
      <c r="O98" s="38">
        <v>1</v>
      </c>
      <c r="P98" s="40">
        <f>O98*100/C98</f>
        <v>3.7037037037037037</v>
      </c>
      <c r="Q98" s="163"/>
    </row>
    <row r="99" spans="1:33" s="17" customFormat="1" ht="17.100000000000001" customHeight="1">
      <c r="A99" s="52">
        <v>52</v>
      </c>
      <c r="B99" s="60" t="s">
        <v>208</v>
      </c>
      <c r="C99" s="54">
        <f t="shared" si="13"/>
        <v>45</v>
      </c>
      <c r="D99" s="173">
        <v>34</v>
      </c>
      <c r="E99" s="58">
        <f t="shared" si="14"/>
        <v>24</v>
      </c>
      <c r="F99" s="53">
        <v>21</v>
      </c>
      <c r="G99" s="38">
        <v>0</v>
      </c>
      <c r="H99" s="40">
        <f t="shared" si="18"/>
        <v>0</v>
      </c>
      <c r="I99" s="38">
        <v>2</v>
      </c>
      <c r="J99" s="40">
        <f t="shared" si="16"/>
        <v>4.4444444444444446</v>
      </c>
      <c r="K99" s="38">
        <v>4</v>
      </c>
      <c r="L99" s="40">
        <f t="shared" si="17"/>
        <v>8.8888888888888893</v>
      </c>
      <c r="M99" s="38">
        <v>35</v>
      </c>
      <c r="N99" s="40">
        <f t="shared" si="11"/>
        <v>77.777777777777771</v>
      </c>
      <c r="O99" s="38">
        <v>4</v>
      </c>
      <c r="P99" s="40">
        <f t="shared" si="12"/>
        <v>8.8888888888888893</v>
      </c>
      <c r="Q99" s="163"/>
    </row>
    <row r="100" spans="1:33" s="17" customFormat="1" ht="17.100000000000001" customHeight="1">
      <c r="A100" s="52">
        <v>53</v>
      </c>
      <c r="B100" s="60" t="s">
        <v>209</v>
      </c>
      <c r="C100" s="54">
        <f t="shared" si="13"/>
        <v>37</v>
      </c>
      <c r="D100" s="173">
        <v>19</v>
      </c>
      <c r="E100" s="58">
        <f t="shared" si="14"/>
        <v>19</v>
      </c>
      <c r="F100" s="53">
        <v>18</v>
      </c>
      <c r="G100" s="38">
        <v>2</v>
      </c>
      <c r="H100" s="40">
        <f t="shared" si="18"/>
        <v>5.4054054054054053</v>
      </c>
      <c r="I100" s="38">
        <v>2</v>
      </c>
      <c r="J100" s="40">
        <f t="shared" si="16"/>
        <v>5.4054054054054053</v>
      </c>
      <c r="K100" s="38">
        <v>5</v>
      </c>
      <c r="L100" s="40">
        <f t="shared" si="17"/>
        <v>13.513513513513514</v>
      </c>
      <c r="M100" s="38">
        <v>25</v>
      </c>
      <c r="N100" s="40">
        <f t="shared" si="11"/>
        <v>67.567567567567565</v>
      </c>
      <c r="O100" s="38">
        <v>3</v>
      </c>
      <c r="P100" s="40">
        <f t="shared" si="12"/>
        <v>8.1081081081081088</v>
      </c>
      <c r="Q100" s="163"/>
    </row>
    <row r="101" spans="1:33" s="17" customFormat="1" ht="17.100000000000001" customHeight="1">
      <c r="A101" s="52">
        <v>54</v>
      </c>
      <c r="B101" s="60" t="s">
        <v>210</v>
      </c>
      <c r="C101" s="54">
        <f t="shared" si="13"/>
        <v>36</v>
      </c>
      <c r="D101" s="173">
        <v>27</v>
      </c>
      <c r="E101" s="58">
        <f t="shared" si="14"/>
        <v>18</v>
      </c>
      <c r="F101" s="53">
        <v>18</v>
      </c>
      <c r="G101" s="38">
        <v>0</v>
      </c>
      <c r="H101" s="40">
        <f t="shared" si="18"/>
        <v>0</v>
      </c>
      <c r="I101" s="38">
        <v>2</v>
      </c>
      <c r="J101" s="40">
        <f t="shared" si="16"/>
        <v>5.5555555555555554</v>
      </c>
      <c r="K101" s="38">
        <v>7</v>
      </c>
      <c r="L101" s="40">
        <f t="shared" si="17"/>
        <v>19.444444444444443</v>
      </c>
      <c r="M101" s="38">
        <v>27</v>
      </c>
      <c r="N101" s="40">
        <f t="shared" si="11"/>
        <v>75</v>
      </c>
      <c r="O101" s="38">
        <v>0</v>
      </c>
      <c r="P101" s="40">
        <f t="shared" si="12"/>
        <v>0</v>
      </c>
      <c r="Q101" s="163"/>
    </row>
    <row r="102" spans="1:33" s="26" customFormat="1" ht="20.100000000000001" customHeight="1">
      <c r="A102" s="210" t="s">
        <v>313</v>
      </c>
      <c r="B102" s="210"/>
      <c r="C102" s="31">
        <f>SUM(C48:C101)</f>
        <v>1930</v>
      </c>
      <c r="D102" s="31">
        <f>SUM(D48:D101)</f>
        <v>178</v>
      </c>
      <c r="E102" s="31">
        <f>SUM(E48:E101)</f>
        <v>559</v>
      </c>
      <c r="F102" s="31">
        <f>SUM(F48:F101)</f>
        <v>1371</v>
      </c>
      <c r="G102" s="31">
        <f>SUM(G48:G101)</f>
        <v>31</v>
      </c>
      <c r="H102" s="44">
        <f t="shared" si="18"/>
        <v>1.6062176165803108</v>
      </c>
      <c r="I102" s="31">
        <f>SUM(I48:I101)</f>
        <v>67</v>
      </c>
      <c r="J102" s="44">
        <f t="shared" si="16"/>
        <v>3.471502590673575</v>
      </c>
      <c r="K102" s="31">
        <f>SUM(K48:K101)</f>
        <v>236</v>
      </c>
      <c r="L102" s="44">
        <f t="shared" si="17"/>
        <v>12.2279792746114</v>
      </c>
      <c r="M102" s="31">
        <f>SUM(M48:M101)</f>
        <v>1509</v>
      </c>
      <c r="N102" s="44">
        <f t="shared" si="11"/>
        <v>78.186528497409327</v>
      </c>
      <c r="O102" s="31">
        <f>SUM(O48:O101)</f>
        <v>87</v>
      </c>
      <c r="P102" s="44">
        <f t="shared" si="12"/>
        <v>4.5077720207253886</v>
      </c>
      <c r="Q102" s="31"/>
      <c r="R102" s="15"/>
      <c r="S102" s="15">
        <f>1943+112</f>
        <v>2055</v>
      </c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  <c r="AF102" s="15"/>
      <c r="AG102" s="15"/>
    </row>
    <row r="103" spans="1:33" s="14" customFormat="1" ht="20.100000000000001" customHeight="1">
      <c r="A103" s="50"/>
      <c r="B103" s="237" t="s">
        <v>314</v>
      </c>
      <c r="C103" s="237"/>
      <c r="D103" s="237"/>
      <c r="E103" s="237"/>
      <c r="F103" s="237"/>
      <c r="G103" s="51"/>
      <c r="H103" s="51"/>
      <c r="I103" s="51"/>
      <c r="J103" s="51"/>
      <c r="K103" s="51"/>
      <c r="L103" s="51"/>
      <c r="M103" s="51"/>
      <c r="N103" s="51"/>
      <c r="O103" s="51"/>
      <c r="P103" s="51"/>
      <c r="Q103" s="90"/>
    </row>
    <row r="104" spans="1:33" s="17" customFormat="1" ht="17.100000000000001" customHeight="1">
      <c r="A104" s="52">
        <v>1</v>
      </c>
      <c r="B104" s="60" t="s">
        <v>315</v>
      </c>
      <c r="C104" s="54">
        <f>SUM(G104,I104,K104,M104,O104)</f>
        <v>43</v>
      </c>
      <c r="D104" s="173"/>
      <c r="E104" s="62">
        <f t="shared" ref="E104:E169" si="19">C104-F104</f>
        <v>10</v>
      </c>
      <c r="F104" s="53">
        <v>33</v>
      </c>
      <c r="G104" s="52">
        <v>0</v>
      </c>
      <c r="H104" s="40">
        <f t="shared" ref="H104:H127" si="20">G104*100/C104</f>
        <v>0</v>
      </c>
      <c r="I104" s="52">
        <v>2</v>
      </c>
      <c r="J104" s="40">
        <f t="shared" ref="J104:J169" si="21">I104*100/C104</f>
        <v>4.6511627906976747</v>
      </c>
      <c r="K104" s="52">
        <v>4</v>
      </c>
      <c r="L104" s="40">
        <f t="shared" ref="L104:L169" si="22">K104*100/C104</f>
        <v>9.3023255813953494</v>
      </c>
      <c r="M104" s="52">
        <v>37</v>
      </c>
      <c r="N104" s="40">
        <f t="shared" ref="N104:N167" si="23">M104*100/C104</f>
        <v>86.04651162790698</v>
      </c>
      <c r="O104" s="52">
        <v>0</v>
      </c>
      <c r="P104" s="40">
        <f t="shared" ref="P104:P167" si="24">O104*100/C104</f>
        <v>0</v>
      </c>
      <c r="Q104" s="188"/>
    </row>
    <row r="105" spans="1:33" s="17" customFormat="1" ht="17.100000000000001" customHeight="1">
      <c r="A105" s="52">
        <v>2</v>
      </c>
      <c r="B105" s="60" t="s">
        <v>316</v>
      </c>
      <c r="C105" s="54">
        <f t="shared" ref="C105:C168" si="25">SUM(G105,I105,K105,M105,O105)</f>
        <v>50</v>
      </c>
      <c r="D105" s="173"/>
      <c r="E105" s="62">
        <f t="shared" si="19"/>
        <v>9</v>
      </c>
      <c r="F105" s="53">
        <v>41</v>
      </c>
      <c r="G105" s="52">
        <v>0</v>
      </c>
      <c r="H105" s="40">
        <f>G105*100/C105</f>
        <v>0</v>
      </c>
      <c r="I105" s="52">
        <v>2</v>
      </c>
      <c r="J105" s="40">
        <f t="shared" si="21"/>
        <v>4</v>
      </c>
      <c r="K105" s="52">
        <v>2</v>
      </c>
      <c r="L105" s="40">
        <f t="shared" si="22"/>
        <v>4</v>
      </c>
      <c r="M105" s="52">
        <v>46</v>
      </c>
      <c r="N105" s="40">
        <f t="shared" si="23"/>
        <v>92</v>
      </c>
      <c r="O105" s="52">
        <v>0</v>
      </c>
      <c r="P105" s="40">
        <f t="shared" si="24"/>
        <v>0</v>
      </c>
      <c r="Q105" s="188"/>
    </row>
    <row r="106" spans="1:33" s="17" customFormat="1" ht="17.100000000000001" customHeight="1">
      <c r="A106" s="52">
        <v>3</v>
      </c>
      <c r="B106" s="60" t="s">
        <v>317</v>
      </c>
      <c r="C106" s="54">
        <f t="shared" si="25"/>
        <v>38</v>
      </c>
      <c r="D106" s="173"/>
      <c r="E106" s="62">
        <f t="shared" si="19"/>
        <v>2</v>
      </c>
      <c r="F106" s="53">
        <v>36</v>
      </c>
      <c r="G106" s="52">
        <v>0</v>
      </c>
      <c r="H106" s="40">
        <f t="shared" si="20"/>
        <v>0</v>
      </c>
      <c r="I106" s="52">
        <v>3</v>
      </c>
      <c r="J106" s="40">
        <f t="shared" si="21"/>
        <v>7.8947368421052628</v>
      </c>
      <c r="K106" s="52">
        <v>7</v>
      </c>
      <c r="L106" s="40">
        <f t="shared" si="22"/>
        <v>18.421052631578949</v>
      </c>
      <c r="M106" s="52">
        <v>27</v>
      </c>
      <c r="N106" s="40">
        <f t="shared" si="23"/>
        <v>71.05263157894737</v>
      </c>
      <c r="O106" s="52">
        <v>1</v>
      </c>
      <c r="P106" s="40">
        <f t="shared" si="24"/>
        <v>2.6315789473684212</v>
      </c>
      <c r="Q106" s="188"/>
    </row>
    <row r="107" spans="1:33" s="17" customFormat="1" ht="17.100000000000001" customHeight="1">
      <c r="A107" s="52">
        <v>4</v>
      </c>
      <c r="B107" s="60" t="s">
        <v>318</v>
      </c>
      <c r="C107" s="54">
        <f t="shared" si="25"/>
        <v>51</v>
      </c>
      <c r="D107" s="173"/>
      <c r="E107" s="62">
        <f t="shared" si="19"/>
        <v>10</v>
      </c>
      <c r="F107" s="53">
        <v>41</v>
      </c>
      <c r="G107" s="52">
        <v>0</v>
      </c>
      <c r="H107" s="40">
        <f t="shared" si="20"/>
        <v>0</v>
      </c>
      <c r="I107" s="52">
        <v>1</v>
      </c>
      <c r="J107" s="40">
        <f t="shared" si="21"/>
        <v>1.9607843137254901</v>
      </c>
      <c r="K107" s="52">
        <v>5</v>
      </c>
      <c r="L107" s="40">
        <f t="shared" si="22"/>
        <v>9.8039215686274517</v>
      </c>
      <c r="M107" s="52">
        <v>45</v>
      </c>
      <c r="N107" s="40">
        <f t="shared" si="23"/>
        <v>88.235294117647058</v>
      </c>
      <c r="O107" s="52">
        <v>0</v>
      </c>
      <c r="P107" s="40">
        <f t="shared" si="24"/>
        <v>0</v>
      </c>
      <c r="Q107" s="188"/>
    </row>
    <row r="108" spans="1:33" s="17" customFormat="1" ht="17.100000000000001" customHeight="1">
      <c r="A108" s="52">
        <v>5</v>
      </c>
      <c r="B108" s="60" t="s">
        <v>319</v>
      </c>
      <c r="C108" s="54">
        <f t="shared" si="25"/>
        <v>41</v>
      </c>
      <c r="D108" s="173"/>
      <c r="E108" s="62">
        <f t="shared" si="19"/>
        <v>7</v>
      </c>
      <c r="F108" s="53">
        <v>34</v>
      </c>
      <c r="G108" s="52">
        <v>2</v>
      </c>
      <c r="H108" s="40">
        <f t="shared" si="20"/>
        <v>4.8780487804878048</v>
      </c>
      <c r="I108" s="52">
        <v>5</v>
      </c>
      <c r="J108" s="40">
        <f t="shared" si="21"/>
        <v>12.195121951219512</v>
      </c>
      <c r="K108" s="52">
        <v>6</v>
      </c>
      <c r="L108" s="40">
        <f t="shared" si="22"/>
        <v>14.634146341463415</v>
      </c>
      <c r="M108" s="52">
        <v>28</v>
      </c>
      <c r="N108" s="40">
        <f t="shared" si="23"/>
        <v>68.292682926829272</v>
      </c>
      <c r="O108" s="52">
        <v>0</v>
      </c>
      <c r="P108" s="40">
        <f t="shared" si="24"/>
        <v>0</v>
      </c>
      <c r="Q108" s="188"/>
    </row>
    <row r="109" spans="1:33" s="17" customFormat="1" ht="17.100000000000001" customHeight="1">
      <c r="A109" s="52">
        <v>6</v>
      </c>
      <c r="B109" s="60" t="s">
        <v>320</v>
      </c>
      <c r="C109" s="54">
        <f t="shared" si="25"/>
        <v>38</v>
      </c>
      <c r="D109" s="173">
        <v>1</v>
      </c>
      <c r="E109" s="62">
        <f t="shared" si="19"/>
        <v>7</v>
      </c>
      <c r="F109" s="53">
        <v>31</v>
      </c>
      <c r="G109" s="38">
        <v>4</v>
      </c>
      <c r="H109" s="40">
        <f t="shared" si="20"/>
        <v>10.526315789473685</v>
      </c>
      <c r="I109" s="38">
        <v>3</v>
      </c>
      <c r="J109" s="40">
        <f t="shared" si="21"/>
        <v>7.8947368421052628</v>
      </c>
      <c r="K109" s="38">
        <v>5</v>
      </c>
      <c r="L109" s="40">
        <f t="shared" si="22"/>
        <v>13.157894736842104</v>
      </c>
      <c r="M109" s="38">
        <v>26</v>
      </c>
      <c r="N109" s="40">
        <f t="shared" si="23"/>
        <v>68.421052631578945</v>
      </c>
      <c r="O109" s="38">
        <v>0</v>
      </c>
      <c r="P109" s="40">
        <f t="shared" si="24"/>
        <v>0</v>
      </c>
      <c r="Q109" s="191"/>
    </row>
    <row r="110" spans="1:33" s="17" customFormat="1" ht="17.100000000000001" customHeight="1">
      <c r="A110" s="52">
        <v>7</v>
      </c>
      <c r="B110" s="60" t="s">
        <v>321</v>
      </c>
      <c r="C110" s="54">
        <f t="shared" si="25"/>
        <v>51</v>
      </c>
      <c r="D110" s="173"/>
      <c r="E110" s="62">
        <f t="shared" si="19"/>
        <v>10</v>
      </c>
      <c r="F110" s="53">
        <v>41</v>
      </c>
      <c r="G110" s="38">
        <v>0</v>
      </c>
      <c r="H110" s="40">
        <f t="shared" si="20"/>
        <v>0</v>
      </c>
      <c r="I110" s="38">
        <v>1</v>
      </c>
      <c r="J110" s="40">
        <f t="shared" si="21"/>
        <v>1.9607843137254901</v>
      </c>
      <c r="K110" s="38">
        <v>6</v>
      </c>
      <c r="L110" s="40">
        <f t="shared" si="22"/>
        <v>11.764705882352942</v>
      </c>
      <c r="M110" s="38">
        <v>43</v>
      </c>
      <c r="N110" s="40">
        <f t="shared" si="23"/>
        <v>84.313725490196077</v>
      </c>
      <c r="O110" s="38">
        <v>1</v>
      </c>
      <c r="P110" s="40">
        <f t="shared" si="24"/>
        <v>1.9607843137254901</v>
      </c>
      <c r="Q110" s="191"/>
    </row>
    <row r="111" spans="1:33" s="17" customFormat="1" ht="17.100000000000001" customHeight="1">
      <c r="A111" s="52">
        <v>8</v>
      </c>
      <c r="B111" s="60" t="s">
        <v>322</v>
      </c>
      <c r="C111" s="54">
        <f t="shared" si="25"/>
        <v>37</v>
      </c>
      <c r="D111" s="173"/>
      <c r="E111" s="62">
        <f>C111-F111</f>
        <v>7</v>
      </c>
      <c r="F111" s="53">
        <v>30</v>
      </c>
      <c r="G111" s="52">
        <v>1</v>
      </c>
      <c r="H111" s="40">
        <f>G111*100/C111</f>
        <v>2.7027027027027026</v>
      </c>
      <c r="I111" s="52">
        <v>1</v>
      </c>
      <c r="J111" s="40">
        <f>I111*100/C111</f>
        <v>2.7027027027027026</v>
      </c>
      <c r="K111" s="52">
        <v>5</v>
      </c>
      <c r="L111" s="40">
        <f>K111*100/C111</f>
        <v>13.513513513513514</v>
      </c>
      <c r="M111" s="52">
        <v>28</v>
      </c>
      <c r="N111" s="40">
        <f t="shared" si="23"/>
        <v>75.675675675675677</v>
      </c>
      <c r="O111" s="52">
        <v>2</v>
      </c>
      <c r="P111" s="40">
        <f t="shared" si="24"/>
        <v>5.4054054054054053</v>
      </c>
      <c r="Q111" s="192"/>
    </row>
    <row r="112" spans="1:33" s="17" customFormat="1" ht="17.100000000000001" customHeight="1">
      <c r="A112" s="52">
        <v>9</v>
      </c>
      <c r="B112" s="60" t="s">
        <v>323</v>
      </c>
      <c r="C112" s="54">
        <f t="shared" si="25"/>
        <v>27</v>
      </c>
      <c r="D112" s="173">
        <v>1</v>
      </c>
      <c r="E112" s="62">
        <f t="shared" si="19"/>
        <v>5</v>
      </c>
      <c r="F112" s="53">
        <v>22</v>
      </c>
      <c r="G112" s="38">
        <v>1</v>
      </c>
      <c r="H112" s="40">
        <f t="shared" si="20"/>
        <v>3.7037037037037037</v>
      </c>
      <c r="I112" s="38">
        <v>1</v>
      </c>
      <c r="J112" s="40">
        <f t="shared" si="21"/>
        <v>3.7037037037037037</v>
      </c>
      <c r="K112" s="38">
        <v>3</v>
      </c>
      <c r="L112" s="40">
        <f t="shared" si="22"/>
        <v>11.111111111111111</v>
      </c>
      <c r="M112" s="38">
        <v>19</v>
      </c>
      <c r="N112" s="40">
        <f t="shared" si="23"/>
        <v>70.370370370370367</v>
      </c>
      <c r="O112" s="38">
        <v>3</v>
      </c>
      <c r="P112" s="40">
        <f t="shared" si="24"/>
        <v>11.111111111111111</v>
      </c>
      <c r="Q112" s="188" t="s">
        <v>458</v>
      </c>
    </row>
    <row r="113" spans="1:17" s="17" customFormat="1" ht="17.100000000000001" customHeight="1">
      <c r="A113" s="52">
        <v>10</v>
      </c>
      <c r="B113" s="60" t="s">
        <v>324</v>
      </c>
      <c r="C113" s="54">
        <f t="shared" si="25"/>
        <v>41</v>
      </c>
      <c r="D113" s="173"/>
      <c r="E113" s="62">
        <f>C113-F113</f>
        <v>12</v>
      </c>
      <c r="F113" s="53">
        <v>29</v>
      </c>
      <c r="G113" s="52">
        <v>0</v>
      </c>
      <c r="H113" s="40">
        <f>G113*100/C113</f>
        <v>0</v>
      </c>
      <c r="I113" s="52">
        <v>1</v>
      </c>
      <c r="J113" s="40">
        <f>I113*100/C113</f>
        <v>2.4390243902439024</v>
      </c>
      <c r="K113" s="52">
        <v>2</v>
      </c>
      <c r="L113" s="40">
        <f>K113*100/C113</f>
        <v>4.8780487804878048</v>
      </c>
      <c r="M113" s="52">
        <v>38</v>
      </c>
      <c r="N113" s="40">
        <f t="shared" si="23"/>
        <v>92.682926829268297</v>
      </c>
      <c r="O113" s="52">
        <v>0</v>
      </c>
      <c r="P113" s="40">
        <f t="shared" si="24"/>
        <v>0</v>
      </c>
      <c r="Q113" s="188"/>
    </row>
    <row r="114" spans="1:17" s="17" customFormat="1" ht="17.100000000000001" customHeight="1">
      <c r="A114" s="52">
        <v>11</v>
      </c>
      <c r="B114" s="60" t="s">
        <v>325</v>
      </c>
      <c r="C114" s="54">
        <f t="shared" si="25"/>
        <v>26</v>
      </c>
      <c r="D114" s="173"/>
      <c r="E114" s="62">
        <f t="shared" si="19"/>
        <v>8</v>
      </c>
      <c r="F114" s="53">
        <v>18</v>
      </c>
      <c r="G114" s="52">
        <v>1</v>
      </c>
      <c r="H114" s="40">
        <f t="shared" si="20"/>
        <v>3.8461538461538463</v>
      </c>
      <c r="I114" s="52">
        <v>1</v>
      </c>
      <c r="J114" s="40">
        <f t="shared" si="21"/>
        <v>3.8461538461538463</v>
      </c>
      <c r="K114" s="52">
        <v>1</v>
      </c>
      <c r="L114" s="40">
        <f t="shared" si="22"/>
        <v>3.8461538461538463</v>
      </c>
      <c r="M114" s="52">
        <v>20</v>
      </c>
      <c r="N114" s="40">
        <f t="shared" si="23"/>
        <v>76.92307692307692</v>
      </c>
      <c r="O114" s="52">
        <v>3</v>
      </c>
      <c r="P114" s="40">
        <f t="shared" si="24"/>
        <v>11.538461538461538</v>
      </c>
      <c r="Q114" s="191" t="s">
        <v>459</v>
      </c>
    </row>
    <row r="115" spans="1:17" s="17" customFormat="1" ht="17.100000000000001" customHeight="1">
      <c r="A115" s="52">
        <v>12</v>
      </c>
      <c r="B115" s="60" t="s">
        <v>326</v>
      </c>
      <c r="C115" s="54">
        <f t="shared" si="25"/>
        <v>45</v>
      </c>
      <c r="D115" s="173"/>
      <c r="E115" s="62">
        <f t="shared" si="19"/>
        <v>10</v>
      </c>
      <c r="F115" s="53">
        <v>35</v>
      </c>
      <c r="G115" s="52">
        <v>0</v>
      </c>
      <c r="H115" s="40">
        <f t="shared" si="20"/>
        <v>0</v>
      </c>
      <c r="I115" s="52">
        <v>1</v>
      </c>
      <c r="J115" s="40">
        <f t="shared" si="21"/>
        <v>2.2222222222222223</v>
      </c>
      <c r="K115" s="52">
        <v>5</v>
      </c>
      <c r="L115" s="40">
        <f t="shared" si="22"/>
        <v>11.111111111111111</v>
      </c>
      <c r="M115" s="52">
        <v>38</v>
      </c>
      <c r="N115" s="40">
        <f t="shared" si="23"/>
        <v>84.444444444444443</v>
      </c>
      <c r="O115" s="52">
        <v>1</v>
      </c>
      <c r="P115" s="40">
        <f t="shared" si="24"/>
        <v>2.2222222222222223</v>
      </c>
      <c r="Q115" s="191"/>
    </row>
    <row r="116" spans="1:17" s="17" customFormat="1" ht="17.100000000000001" customHeight="1">
      <c r="A116" s="52">
        <v>13</v>
      </c>
      <c r="B116" s="60" t="s">
        <v>327</v>
      </c>
      <c r="C116" s="54">
        <f t="shared" si="25"/>
        <v>39</v>
      </c>
      <c r="D116" s="173"/>
      <c r="E116" s="62">
        <f t="shared" si="19"/>
        <v>9</v>
      </c>
      <c r="F116" s="53">
        <v>30</v>
      </c>
      <c r="G116" s="52">
        <v>0</v>
      </c>
      <c r="H116" s="40">
        <f t="shared" si="20"/>
        <v>0</v>
      </c>
      <c r="I116" s="52">
        <v>0</v>
      </c>
      <c r="J116" s="40">
        <f t="shared" si="21"/>
        <v>0</v>
      </c>
      <c r="K116" s="52">
        <v>1</v>
      </c>
      <c r="L116" s="40">
        <f t="shared" si="22"/>
        <v>2.5641025641025643</v>
      </c>
      <c r="M116" s="52">
        <v>38</v>
      </c>
      <c r="N116" s="40">
        <f t="shared" si="23"/>
        <v>97.435897435897431</v>
      </c>
      <c r="O116" s="52">
        <v>0</v>
      </c>
      <c r="P116" s="40">
        <f t="shared" si="24"/>
        <v>0</v>
      </c>
      <c r="Q116" s="188"/>
    </row>
    <row r="117" spans="1:17" s="17" customFormat="1" ht="17.100000000000001" customHeight="1">
      <c r="A117" s="52">
        <v>14</v>
      </c>
      <c r="B117" s="60" t="s">
        <v>328</v>
      </c>
      <c r="C117" s="54">
        <f t="shared" si="25"/>
        <v>42</v>
      </c>
      <c r="D117" s="173"/>
      <c r="E117" s="62">
        <f t="shared" si="19"/>
        <v>7</v>
      </c>
      <c r="F117" s="53">
        <v>35</v>
      </c>
      <c r="G117" s="52">
        <v>0</v>
      </c>
      <c r="H117" s="40">
        <f t="shared" si="20"/>
        <v>0</v>
      </c>
      <c r="I117" s="52">
        <v>1</v>
      </c>
      <c r="J117" s="40">
        <f t="shared" si="21"/>
        <v>2.3809523809523809</v>
      </c>
      <c r="K117" s="52">
        <v>5</v>
      </c>
      <c r="L117" s="40">
        <f t="shared" si="22"/>
        <v>11.904761904761905</v>
      </c>
      <c r="M117" s="52">
        <v>36</v>
      </c>
      <c r="N117" s="40">
        <f t="shared" si="23"/>
        <v>85.714285714285708</v>
      </c>
      <c r="O117" s="52">
        <v>0</v>
      </c>
      <c r="P117" s="40">
        <f t="shared" si="24"/>
        <v>0</v>
      </c>
      <c r="Q117" s="188"/>
    </row>
    <row r="118" spans="1:17" s="17" customFormat="1" ht="17.100000000000001" customHeight="1">
      <c r="A118" s="52">
        <v>15</v>
      </c>
      <c r="B118" s="60" t="s">
        <v>329</v>
      </c>
      <c r="C118" s="54">
        <f t="shared" si="25"/>
        <v>38</v>
      </c>
      <c r="D118" s="173"/>
      <c r="E118" s="62">
        <f t="shared" si="19"/>
        <v>8</v>
      </c>
      <c r="F118" s="53">
        <v>30</v>
      </c>
      <c r="G118" s="52">
        <v>0</v>
      </c>
      <c r="H118" s="40">
        <f t="shared" si="20"/>
        <v>0</v>
      </c>
      <c r="I118" s="52">
        <v>0</v>
      </c>
      <c r="J118" s="40">
        <f t="shared" si="21"/>
        <v>0</v>
      </c>
      <c r="K118" s="52">
        <v>1</v>
      </c>
      <c r="L118" s="40">
        <f t="shared" si="22"/>
        <v>2.6315789473684212</v>
      </c>
      <c r="M118" s="52">
        <v>37</v>
      </c>
      <c r="N118" s="40">
        <f t="shared" si="23"/>
        <v>97.368421052631575</v>
      </c>
      <c r="O118" s="52">
        <v>0</v>
      </c>
      <c r="P118" s="40">
        <f t="shared" si="24"/>
        <v>0</v>
      </c>
      <c r="Q118" s="188"/>
    </row>
    <row r="119" spans="1:17" s="17" customFormat="1" ht="17.100000000000001" customHeight="1">
      <c r="A119" s="52">
        <v>16</v>
      </c>
      <c r="B119" s="60" t="s">
        <v>330</v>
      </c>
      <c r="C119" s="54">
        <f t="shared" si="25"/>
        <v>40</v>
      </c>
      <c r="D119" s="173"/>
      <c r="E119" s="62">
        <f t="shared" si="19"/>
        <v>5</v>
      </c>
      <c r="F119" s="53">
        <v>35</v>
      </c>
      <c r="G119" s="52">
        <v>0</v>
      </c>
      <c r="H119" s="40">
        <f t="shared" si="20"/>
        <v>0</v>
      </c>
      <c r="I119" s="52">
        <v>0</v>
      </c>
      <c r="J119" s="40">
        <f t="shared" si="21"/>
        <v>0</v>
      </c>
      <c r="K119" s="52">
        <v>1</v>
      </c>
      <c r="L119" s="40">
        <f t="shared" si="22"/>
        <v>2.5</v>
      </c>
      <c r="M119" s="52">
        <v>37</v>
      </c>
      <c r="N119" s="40">
        <f t="shared" si="23"/>
        <v>92.5</v>
      </c>
      <c r="O119" s="52">
        <v>2</v>
      </c>
      <c r="P119" s="40">
        <f t="shared" si="24"/>
        <v>5</v>
      </c>
      <c r="Q119" s="188"/>
    </row>
    <row r="120" spans="1:17" s="17" customFormat="1" ht="17.100000000000001" customHeight="1">
      <c r="A120" s="52">
        <v>17</v>
      </c>
      <c r="B120" s="60" t="s">
        <v>331</v>
      </c>
      <c r="C120" s="54">
        <f t="shared" si="25"/>
        <v>56</v>
      </c>
      <c r="D120" s="173"/>
      <c r="E120" s="62">
        <f t="shared" si="19"/>
        <v>20</v>
      </c>
      <c r="F120" s="53">
        <v>36</v>
      </c>
      <c r="G120" s="52">
        <v>0</v>
      </c>
      <c r="H120" s="40">
        <f t="shared" si="20"/>
        <v>0</v>
      </c>
      <c r="I120" s="52">
        <v>1</v>
      </c>
      <c r="J120" s="40">
        <f t="shared" si="21"/>
        <v>1.7857142857142858</v>
      </c>
      <c r="K120" s="52">
        <v>10</v>
      </c>
      <c r="L120" s="40">
        <f t="shared" si="22"/>
        <v>17.857142857142858</v>
      </c>
      <c r="M120" s="52">
        <v>44</v>
      </c>
      <c r="N120" s="40">
        <f t="shared" si="23"/>
        <v>78.571428571428569</v>
      </c>
      <c r="O120" s="52">
        <v>1</v>
      </c>
      <c r="P120" s="40">
        <f t="shared" si="24"/>
        <v>1.7857142857142858</v>
      </c>
      <c r="Q120" s="188"/>
    </row>
    <row r="121" spans="1:17" s="17" customFormat="1" ht="17.100000000000001" customHeight="1">
      <c r="A121" s="52">
        <v>18</v>
      </c>
      <c r="B121" s="60" t="s">
        <v>332</v>
      </c>
      <c r="C121" s="54">
        <f t="shared" si="25"/>
        <v>49</v>
      </c>
      <c r="D121" s="173"/>
      <c r="E121" s="62">
        <f t="shared" si="19"/>
        <v>14</v>
      </c>
      <c r="F121" s="53">
        <v>35</v>
      </c>
      <c r="G121" s="52">
        <v>0</v>
      </c>
      <c r="H121" s="40">
        <f t="shared" si="20"/>
        <v>0</v>
      </c>
      <c r="I121" s="52">
        <v>7</v>
      </c>
      <c r="J121" s="40">
        <f t="shared" si="21"/>
        <v>14.285714285714286</v>
      </c>
      <c r="K121" s="52">
        <v>6</v>
      </c>
      <c r="L121" s="40">
        <f t="shared" si="22"/>
        <v>12.244897959183673</v>
      </c>
      <c r="M121" s="52">
        <v>36</v>
      </c>
      <c r="N121" s="40">
        <f t="shared" si="23"/>
        <v>73.469387755102048</v>
      </c>
      <c r="O121" s="52">
        <v>0</v>
      </c>
      <c r="P121" s="40">
        <f t="shared" si="24"/>
        <v>0</v>
      </c>
      <c r="Q121" s="188"/>
    </row>
    <row r="122" spans="1:17" s="17" customFormat="1" ht="17.100000000000001" customHeight="1">
      <c r="A122" s="52">
        <v>19</v>
      </c>
      <c r="B122" s="60" t="s">
        <v>333</v>
      </c>
      <c r="C122" s="54">
        <f t="shared" si="25"/>
        <v>47</v>
      </c>
      <c r="D122" s="173"/>
      <c r="E122" s="62">
        <f t="shared" si="19"/>
        <v>11</v>
      </c>
      <c r="F122" s="53">
        <v>36</v>
      </c>
      <c r="G122" s="52">
        <v>0</v>
      </c>
      <c r="H122" s="40">
        <f t="shared" si="20"/>
        <v>0</v>
      </c>
      <c r="I122" s="52">
        <v>0</v>
      </c>
      <c r="J122" s="40">
        <f t="shared" si="21"/>
        <v>0</v>
      </c>
      <c r="K122" s="52">
        <v>3</v>
      </c>
      <c r="L122" s="40">
        <f t="shared" si="22"/>
        <v>6.3829787234042552</v>
      </c>
      <c r="M122" s="52">
        <v>44</v>
      </c>
      <c r="N122" s="40">
        <f t="shared" si="23"/>
        <v>93.61702127659575</v>
      </c>
      <c r="O122" s="52">
        <v>0</v>
      </c>
      <c r="P122" s="40">
        <f t="shared" si="24"/>
        <v>0</v>
      </c>
      <c r="Q122" s="188"/>
    </row>
    <row r="123" spans="1:17" s="17" customFormat="1" ht="17.100000000000001" customHeight="1">
      <c r="A123" s="52">
        <v>20</v>
      </c>
      <c r="B123" s="60" t="s">
        <v>334</v>
      </c>
      <c r="C123" s="54">
        <f t="shared" si="25"/>
        <v>47</v>
      </c>
      <c r="D123" s="173"/>
      <c r="E123" s="62">
        <f t="shared" si="19"/>
        <v>8</v>
      </c>
      <c r="F123" s="53">
        <v>39</v>
      </c>
      <c r="G123" s="52">
        <v>0</v>
      </c>
      <c r="H123" s="40">
        <f t="shared" si="20"/>
        <v>0</v>
      </c>
      <c r="I123" s="52">
        <v>0</v>
      </c>
      <c r="J123" s="40">
        <f t="shared" si="21"/>
        <v>0</v>
      </c>
      <c r="K123" s="52">
        <v>5</v>
      </c>
      <c r="L123" s="40">
        <f t="shared" si="22"/>
        <v>10.638297872340425</v>
      </c>
      <c r="M123" s="52">
        <v>36</v>
      </c>
      <c r="N123" s="40">
        <f t="shared" si="23"/>
        <v>76.59574468085107</v>
      </c>
      <c r="O123" s="52">
        <v>6</v>
      </c>
      <c r="P123" s="40">
        <f t="shared" si="24"/>
        <v>12.76595744680851</v>
      </c>
      <c r="Q123" s="188" t="s">
        <v>452</v>
      </c>
    </row>
    <row r="124" spans="1:17" s="17" customFormat="1" ht="17.100000000000001" customHeight="1">
      <c r="A124" s="52">
        <v>21</v>
      </c>
      <c r="B124" s="60" t="s">
        <v>335</v>
      </c>
      <c r="C124" s="54">
        <f t="shared" si="25"/>
        <v>42</v>
      </c>
      <c r="D124" s="173">
        <v>1</v>
      </c>
      <c r="E124" s="62">
        <f t="shared" si="19"/>
        <v>7</v>
      </c>
      <c r="F124" s="53">
        <v>35</v>
      </c>
      <c r="G124" s="52">
        <v>0</v>
      </c>
      <c r="H124" s="40">
        <f t="shared" si="20"/>
        <v>0</v>
      </c>
      <c r="I124" s="52">
        <v>1</v>
      </c>
      <c r="J124" s="40">
        <f t="shared" si="21"/>
        <v>2.3809523809523809</v>
      </c>
      <c r="K124" s="52">
        <v>4</v>
      </c>
      <c r="L124" s="40">
        <f t="shared" si="22"/>
        <v>9.5238095238095237</v>
      </c>
      <c r="M124" s="52">
        <v>33</v>
      </c>
      <c r="N124" s="40">
        <f t="shared" si="23"/>
        <v>78.571428571428569</v>
      </c>
      <c r="O124" s="52">
        <v>4</v>
      </c>
      <c r="P124" s="40">
        <f t="shared" si="24"/>
        <v>9.5238095238095237</v>
      </c>
      <c r="Q124" s="188"/>
    </row>
    <row r="125" spans="1:17" s="17" customFormat="1" ht="17.100000000000001" customHeight="1">
      <c r="A125" s="52">
        <v>22</v>
      </c>
      <c r="B125" s="60" t="s">
        <v>336</v>
      </c>
      <c r="C125" s="54">
        <f t="shared" si="25"/>
        <v>47</v>
      </c>
      <c r="D125" s="173"/>
      <c r="E125" s="62">
        <f t="shared" si="19"/>
        <v>10</v>
      </c>
      <c r="F125" s="53">
        <v>37</v>
      </c>
      <c r="G125" s="38">
        <v>0</v>
      </c>
      <c r="H125" s="40">
        <f t="shared" si="20"/>
        <v>0</v>
      </c>
      <c r="I125" s="38">
        <v>3</v>
      </c>
      <c r="J125" s="40">
        <f t="shared" si="21"/>
        <v>6.3829787234042552</v>
      </c>
      <c r="K125" s="38">
        <v>7</v>
      </c>
      <c r="L125" s="40">
        <f t="shared" si="22"/>
        <v>14.893617021276595</v>
      </c>
      <c r="M125" s="38">
        <v>36</v>
      </c>
      <c r="N125" s="40">
        <f t="shared" si="23"/>
        <v>76.59574468085107</v>
      </c>
      <c r="O125" s="38">
        <v>1</v>
      </c>
      <c r="P125" s="40">
        <f t="shared" si="24"/>
        <v>2.1276595744680851</v>
      </c>
      <c r="Q125" s="191"/>
    </row>
    <row r="126" spans="1:17" s="17" customFormat="1" ht="17.100000000000001" customHeight="1">
      <c r="A126" s="52">
        <v>23</v>
      </c>
      <c r="B126" s="60" t="s">
        <v>337</v>
      </c>
      <c r="C126" s="54">
        <f t="shared" si="25"/>
        <v>35</v>
      </c>
      <c r="D126" s="173"/>
      <c r="E126" s="62">
        <f t="shared" si="19"/>
        <v>9</v>
      </c>
      <c r="F126" s="53">
        <v>26</v>
      </c>
      <c r="G126" s="38">
        <v>1</v>
      </c>
      <c r="H126" s="40">
        <f t="shared" si="20"/>
        <v>2.8571428571428572</v>
      </c>
      <c r="I126" s="38">
        <v>1</v>
      </c>
      <c r="J126" s="40">
        <f t="shared" si="21"/>
        <v>2.8571428571428572</v>
      </c>
      <c r="K126" s="38">
        <v>9</v>
      </c>
      <c r="L126" s="40">
        <f t="shared" si="22"/>
        <v>25.714285714285715</v>
      </c>
      <c r="M126" s="38">
        <v>24</v>
      </c>
      <c r="N126" s="40">
        <f t="shared" si="23"/>
        <v>68.571428571428569</v>
      </c>
      <c r="O126" s="38">
        <v>0</v>
      </c>
      <c r="P126" s="40">
        <f t="shared" si="24"/>
        <v>0</v>
      </c>
      <c r="Q126" s="191"/>
    </row>
    <row r="127" spans="1:17" s="17" customFormat="1" ht="17.100000000000001" customHeight="1">
      <c r="A127" s="52">
        <v>24</v>
      </c>
      <c r="B127" s="60" t="s">
        <v>338</v>
      </c>
      <c r="C127" s="54">
        <f t="shared" si="25"/>
        <v>46</v>
      </c>
      <c r="D127" s="174"/>
      <c r="E127" s="62">
        <f t="shared" si="19"/>
        <v>10</v>
      </c>
      <c r="F127" s="53">
        <v>36</v>
      </c>
      <c r="G127" s="38">
        <v>0</v>
      </c>
      <c r="H127" s="40">
        <f t="shared" si="20"/>
        <v>0</v>
      </c>
      <c r="I127" s="38">
        <v>1</v>
      </c>
      <c r="J127" s="40">
        <f t="shared" si="21"/>
        <v>2.1739130434782608</v>
      </c>
      <c r="K127" s="38">
        <v>6</v>
      </c>
      <c r="L127" s="40">
        <f t="shared" si="22"/>
        <v>13.043478260869565</v>
      </c>
      <c r="M127" s="38">
        <v>39</v>
      </c>
      <c r="N127" s="40">
        <f t="shared" si="23"/>
        <v>84.782608695652172</v>
      </c>
      <c r="O127" s="38">
        <v>0</v>
      </c>
      <c r="P127" s="40">
        <f t="shared" si="24"/>
        <v>0</v>
      </c>
      <c r="Q127" s="188"/>
    </row>
    <row r="128" spans="1:17" s="17" customFormat="1" ht="17.100000000000001" customHeight="1">
      <c r="A128" s="52">
        <v>25</v>
      </c>
      <c r="B128" s="60" t="s">
        <v>339</v>
      </c>
      <c r="C128" s="54">
        <f t="shared" si="25"/>
        <v>40</v>
      </c>
      <c r="D128" s="175"/>
      <c r="E128" s="62">
        <f t="shared" si="19"/>
        <v>6</v>
      </c>
      <c r="F128" s="53">
        <v>34</v>
      </c>
      <c r="G128" s="52">
        <v>0</v>
      </c>
      <c r="H128" s="40">
        <f>G128*100/C128</f>
        <v>0</v>
      </c>
      <c r="I128" s="52">
        <v>0</v>
      </c>
      <c r="J128" s="40">
        <f t="shared" si="21"/>
        <v>0</v>
      </c>
      <c r="K128" s="52">
        <v>3</v>
      </c>
      <c r="L128" s="40">
        <f t="shared" si="22"/>
        <v>7.5</v>
      </c>
      <c r="M128" s="52">
        <v>32</v>
      </c>
      <c r="N128" s="40">
        <f t="shared" si="23"/>
        <v>80</v>
      </c>
      <c r="O128" s="52">
        <v>5</v>
      </c>
      <c r="P128" s="40">
        <f t="shared" si="24"/>
        <v>12.5</v>
      </c>
      <c r="Q128" s="188" t="s">
        <v>453</v>
      </c>
    </row>
    <row r="129" spans="1:17" s="17" customFormat="1" ht="17.100000000000001" customHeight="1">
      <c r="A129" s="52">
        <v>26</v>
      </c>
      <c r="B129" s="60" t="s">
        <v>340</v>
      </c>
      <c r="C129" s="54">
        <f t="shared" si="25"/>
        <v>37</v>
      </c>
      <c r="D129" s="175"/>
      <c r="E129" s="62">
        <f t="shared" si="19"/>
        <v>7</v>
      </c>
      <c r="F129" s="53">
        <v>30</v>
      </c>
      <c r="G129" s="52">
        <v>0</v>
      </c>
      <c r="H129" s="40">
        <f t="shared" ref="H129:H137" si="26">G129*100/C129</f>
        <v>0</v>
      </c>
      <c r="I129" s="52">
        <v>1</v>
      </c>
      <c r="J129" s="40">
        <f t="shared" si="21"/>
        <v>2.7027027027027026</v>
      </c>
      <c r="K129" s="52">
        <v>2</v>
      </c>
      <c r="L129" s="40">
        <f t="shared" si="22"/>
        <v>5.4054054054054053</v>
      </c>
      <c r="M129" s="52">
        <v>33</v>
      </c>
      <c r="N129" s="40">
        <f t="shared" si="23"/>
        <v>89.189189189189193</v>
      </c>
      <c r="O129" s="52">
        <v>1</v>
      </c>
      <c r="P129" s="40">
        <f t="shared" si="24"/>
        <v>2.7027027027027026</v>
      </c>
      <c r="Q129" s="191"/>
    </row>
    <row r="130" spans="1:17" s="17" customFormat="1" ht="17.100000000000001" customHeight="1">
      <c r="A130" s="52">
        <v>27</v>
      </c>
      <c r="B130" s="60" t="s">
        <v>341</v>
      </c>
      <c r="C130" s="54">
        <f t="shared" si="25"/>
        <v>40</v>
      </c>
      <c r="D130" s="173"/>
      <c r="E130" s="62">
        <f t="shared" si="19"/>
        <v>8</v>
      </c>
      <c r="F130" s="53">
        <v>32</v>
      </c>
      <c r="G130" s="52">
        <v>0</v>
      </c>
      <c r="H130" s="40">
        <f t="shared" si="26"/>
        <v>0</v>
      </c>
      <c r="I130" s="52">
        <v>4</v>
      </c>
      <c r="J130" s="40">
        <f t="shared" si="21"/>
        <v>10</v>
      </c>
      <c r="K130" s="52">
        <v>2</v>
      </c>
      <c r="L130" s="40">
        <f t="shared" si="22"/>
        <v>5</v>
      </c>
      <c r="M130" s="52">
        <v>30</v>
      </c>
      <c r="N130" s="40">
        <f t="shared" si="23"/>
        <v>75</v>
      </c>
      <c r="O130" s="52">
        <v>4</v>
      </c>
      <c r="P130" s="40">
        <f t="shared" si="24"/>
        <v>10</v>
      </c>
      <c r="Q130" s="188" t="s">
        <v>454</v>
      </c>
    </row>
    <row r="131" spans="1:17" s="17" customFormat="1" ht="17.100000000000001" customHeight="1">
      <c r="A131" s="52">
        <v>28</v>
      </c>
      <c r="B131" s="60" t="s">
        <v>342</v>
      </c>
      <c r="C131" s="54">
        <f t="shared" si="25"/>
        <v>18</v>
      </c>
      <c r="D131" s="173">
        <v>1</v>
      </c>
      <c r="E131" s="62">
        <f t="shared" si="19"/>
        <v>2</v>
      </c>
      <c r="F131" s="53">
        <v>16</v>
      </c>
      <c r="G131" s="38">
        <v>0</v>
      </c>
      <c r="H131" s="40">
        <f t="shared" si="26"/>
        <v>0</v>
      </c>
      <c r="I131" s="38">
        <v>1</v>
      </c>
      <c r="J131" s="40">
        <f t="shared" si="21"/>
        <v>5.5555555555555554</v>
      </c>
      <c r="K131" s="38">
        <v>5</v>
      </c>
      <c r="L131" s="40">
        <f t="shared" si="22"/>
        <v>27.777777777777779</v>
      </c>
      <c r="M131" s="38">
        <v>11</v>
      </c>
      <c r="N131" s="40">
        <f t="shared" si="23"/>
        <v>61.111111111111114</v>
      </c>
      <c r="O131" s="38">
        <v>1</v>
      </c>
      <c r="P131" s="40">
        <f t="shared" si="24"/>
        <v>5.5555555555555554</v>
      </c>
      <c r="Q131" s="191"/>
    </row>
    <row r="132" spans="1:17" s="17" customFormat="1" ht="17.100000000000001" customHeight="1">
      <c r="A132" s="52">
        <v>29</v>
      </c>
      <c r="B132" s="60" t="s">
        <v>343</v>
      </c>
      <c r="C132" s="54">
        <f t="shared" si="25"/>
        <v>23</v>
      </c>
      <c r="D132" s="173"/>
      <c r="E132" s="62">
        <f>C132-F132</f>
        <v>8</v>
      </c>
      <c r="F132" s="53">
        <v>15</v>
      </c>
      <c r="G132" s="38">
        <v>0</v>
      </c>
      <c r="H132" s="40">
        <f>G132*100/C132</f>
        <v>0</v>
      </c>
      <c r="I132" s="38">
        <v>0</v>
      </c>
      <c r="J132" s="40">
        <f>I132*100/C132</f>
        <v>0</v>
      </c>
      <c r="K132" s="38">
        <v>2</v>
      </c>
      <c r="L132" s="40">
        <f>K132*100/C132</f>
        <v>8.695652173913043</v>
      </c>
      <c r="M132" s="38">
        <v>21</v>
      </c>
      <c r="N132" s="40">
        <f t="shared" si="23"/>
        <v>91.304347826086953</v>
      </c>
      <c r="O132" s="38">
        <v>0</v>
      </c>
      <c r="P132" s="40">
        <f t="shared" si="24"/>
        <v>0</v>
      </c>
      <c r="Q132" s="191"/>
    </row>
    <row r="133" spans="1:17" s="17" customFormat="1" ht="17.100000000000001" customHeight="1">
      <c r="A133" s="52">
        <v>30</v>
      </c>
      <c r="B133" s="60" t="s">
        <v>344</v>
      </c>
      <c r="C133" s="54">
        <f t="shared" si="25"/>
        <v>21</v>
      </c>
      <c r="D133" s="173"/>
      <c r="E133" s="62">
        <f>C133-F133</f>
        <v>4</v>
      </c>
      <c r="F133" s="53">
        <v>17</v>
      </c>
      <c r="G133" s="38">
        <v>0</v>
      </c>
      <c r="H133" s="40">
        <f>G133*100/C133</f>
        <v>0</v>
      </c>
      <c r="I133" s="38">
        <v>0</v>
      </c>
      <c r="J133" s="40">
        <f>I133*100/C133</f>
        <v>0</v>
      </c>
      <c r="K133" s="38">
        <v>1</v>
      </c>
      <c r="L133" s="40">
        <f>K133*100/C133</f>
        <v>4.7619047619047619</v>
      </c>
      <c r="M133" s="38">
        <v>20</v>
      </c>
      <c r="N133" s="40">
        <f t="shared" si="23"/>
        <v>95.238095238095241</v>
      </c>
      <c r="O133" s="38">
        <v>0</v>
      </c>
      <c r="P133" s="40">
        <f t="shared" si="24"/>
        <v>0</v>
      </c>
      <c r="Q133" s="191"/>
    </row>
    <row r="134" spans="1:17" s="17" customFormat="1" ht="17.100000000000001" customHeight="1">
      <c r="A134" s="52">
        <v>31</v>
      </c>
      <c r="B134" s="60" t="s">
        <v>345</v>
      </c>
      <c r="C134" s="54">
        <f t="shared" si="25"/>
        <v>42</v>
      </c>
      <c r="D134" s="173"/>
      <c r="E134" s="62">
        <f t="shared" si="19"/>
        <v>12</v>
      </c>
      <c r="F134" s="53">
        <v>30</v>
      </c>
      <c r="G134" s="38">
        <v>0</v>
      </c>
      <c r="H134" s="40">
        <f t="shared" si="26"/>
        <v>0</v>
      </c>
      <c r="I134" s="38">
        <v>1</v>
      </c>
      <c r="J134" s="40">
        <f t="shared" si="21"/>
        <v>2.3809523809523809</v>
      </c>
      <c r="K134" s="38">
        <v>7</v>
      </c>
      <c r="L134" s="40">
        <f t="shared" si="22"/>
        <v>16.666666666666668</v>
      </c>
      <c r="M134" s="38">
        <v>33</v>
      </c>
      <c r="N134" s="40">
        <f t="shared" si="23"/>
        <v>78.571428571428569</v>
      </c>
      <c r="O134" s="38">
        <v>1</v>
      </c>
      <c r="P134" s="40">
        <f t="shared" si="24"/>
        <v>2.3809523809523809</v>
      </c>
      <c r="Q134" s="191"/>
    </row>
    <row r="135" spans="1:17" s="17" customFormat="1" ht="17.100000000000001" customHeight="1">
      <c r="A135" s="52">
        <v>32</v>
      </c>
      <c r="B135" s="60" t="s">
        <v>346</v>
      </c>
      <c r="C135" s="54">
        <f t="shared" si="25"/>
        <v>43</v>
      </c>
      <c r="D135" s="173"/>
      <c r="E135" s="62">
        <f t="shared" si="19"/>
        <v>11</v>
      </c>
      <c r="F135" s="53">
        <v>32</v>
      </c>
      <c r="G135" s="38">
        <v>0</v>
      </c>
      <c r="H135" s="40">
        <f t="shared" si="26"/>
        <v>0</v>
      </c>
      <c r="I135" s="38">
        <v>1</v>
      </c>
      <c r="J135" s="40">
        <f t="shared" si="21"/>
        <v>2.3255813953488373</v>
      </c>
      <c r="K135" s="38">
        <v>4</v>
      </c>
      <c r="L135" s="40">
        <f t="shared" si="22"/>
        <v>9.3023255813953494</v>
      </c>
      <c r="M135" s="38">
        <v>38</v>
      </c>
      <c r="N135" s="40">
        <f t="shared" si="23"/>
        <v>88.372093023255815</v>
      </c>
      <c r="O135" s="38">
        <v>0</v>
      </c>
      <c r="P135" s="40">
        <f t="shared" si="24"/>
        <v>0</v>
      </c>
      <c r="Q135" s="191"/>
    </row>
    <row r="136" spans="1:17" s="17" customFormat="1" ht="17.100000000000001" customHeight="1">
      <c r="A136" s="52">
        <v>33</v>
      </c>
      <c r="B136" s="60" t="s">
        <v>347</v>
      </c>
      <c r="C136" s="54">
        <f t="shared" si="25"/>
        <v>43</v>
      </c>
      <c r="D136" s="173"/>
      <c r="E136" s="62">
        <f t="shared" si="19"/>
        <v>17</v>
      </c>
      <c r="F136" s="53">
        <v>26</v>
      </c>
      <c r="G136" s="38">
        <v>0</v>
      </c>
      <c r="H136" s="40">
        <f t="shared" si="26"/>
        <v>0</v>
      </c>
      <c r="I136" s="38">
        <v>1</v>
      </c>
      <c r="J136" s="40">
        <f t="shared" si="21"/>
        <v>2.3255813953488373</v>
      </c>
      <c r="K136" s="38">
        <v>6</v>
      </c>
      <c r="L136" s="40">
        <f t="shared" si="22"/>
        <v>13.953488372093023</v>
      </c>
      <c r="M136" s="38">
        <v>36</v>
      </c>
      <c r="N136" s="40">
        <f t="shared" si="23"/>
        <v>83.720930232558146</v>
      </c>
      <c r="O136" s="38">
        <v>0</v>
      </c>
      <c r="P136" s="40">
        <f t="shared" si="24"/>
        <v>0</v>
      </c>
      <c r="Q136" s="191"/>
    </row>
    <row r="137" spans="1:17" s="17" customFormat="1" ht="17.100000000000001" customHeight="1">
      <c r="A137" s="52">
        <v>34</v>
      </c>
      <c r="B137" s="60" t="s">
        <v>348</v>
      </c>
      <c r="C137" s="54">
        <f t="shared" si="25"/>
        <v>48</v>
      </c>
      <c r="D137" s="173"/>
      <c r="E137" s="62">
        <f t="shared" si="19"/>
        <v>9</v>
      </c>
      <c r="F137" s="53">
        <v>39</v>
      </c>
      <c r="G137" s="38">
        <v>0</v>
      </c>
      <c r="H137" s="40">
        <f t="shared" si="26"/>
        <v>0</v>
      </c>
      <c r="I137" s="38">
        <v>1</v>
      </c>
      <c r="J137" s="40">
        <f t="shared" si="21"/>
        <v>2.0833333333333335</v>
      </c>
      <c r="K137" s="38">
        <v>3</v>
      </c>
      <c r="L137" s="40">
        <f t="shared" si="22"/>
        <v>6.25</v>
      </c>
      <c r="M137" s="38">
        <v>36</v>
      </c>
      <c r="N137" s="40">
        <f t="shared" si="23"/>
        <v>75</v>
      </c>
      <c r="O137" s="38">
        <v>8</v>
      </c>
      <c r="P137" s="40">
        <f t="shared" si="24"/>
        <v>16.666666666666668</v>
      </c>
      <c r="Q137" s="191" t="s">
        <v>455</v>
      </c>
    </row>
    <row r="138" spans="1:17" s="17" customFormat="1" ht="17.100000000000001" customHeight="1">
      <c r="A138" s="52">
        <v>35</v>
      </c>
      <c r="B138" s="60" t="s">
        <v>349</v>
      </c>
      <c r="C138" s="54">
        <f t="shared" si="25"/>
        <v>46</v>
      </c>
      <c r="D138" s="173">
        <v>1</v>
      </c>
      <c r="E138" s="62">
        <f t="shared" si="19"/>
        <v>14</v>
      </c>
      <c r="F138" s="53">
        <v>32</v>
      </c>
      <c r="G138" s="38">
        <v>0</v>
      </c>
      <c r="H138" s="40">
        <f>G138*100/C138</f>
        <v>0</v>
      </c>
      <c r="I138" s="38">
        <v>1</v>
      </c>
      <c r="J138" s="40">
        <f t="shared" si="21"/>
        <v>2.1739130434782608</v>
      </c>
      <c r="K138" s="38">
        <v>2</v>
      </c>
      <c r="L138" s="40">
        <f t="shared" si="22"/>
        <v>4.3478260869565215</v>
      </c>
      <c r="M138" s="38">
        <v>41</v>
      </c>
      <c r="N138" s="40">
        <f t="shared" si="23"/>
        <v>89.130434782608702</v>
      </c>
      <c r="O138" s="38">
        <v>2</v>
      </c>
      <c r="P138" s="40">
        <f t="shared" si="24"/>
        <v>4.3478260869565215</v>
      </c>
      <c r="Q138" s="191"/>
    </row>
    <row r="139" spans="1:17" s="17" customFormat="1" ht="17.100000000000001" customHeight="1">
      <c r="A139" s="52">
        <v>36</v>
      </c>
      <c r="B139" s="60" t="s">
        <v>350</v>
      </c>
      <c r="C139" s="54">
        <f t="shared" si="25"/>
        <v>43</v>
      </c>
      <c r="D139" s="173"/>
      <c r="E139" s="62">
        <f t="shared" si="19"/>
        <v>12</v>
      </c>
      <c r="F139" s="53">
        <v>31</v>
      </c>
      <c r="G139" s="38">
        <v>2</v>
      </c>
      <c r="H139" s="40">
        <f t="shared" ref="H139:H140" si="27">G139*100/C139</f>
        <v>4.6511627906976747</v>
      </c>
      <c r="I139" s="38">
        <v>4</v>
      </c>
      <c r="J139" s="40">
        <f t="shared" si="21"/>
        <v>9.3023255813953494</v>
      </c>
      <c r="K139" s="38">
        <v>8</v>
      </c>
      <c r="L139" s="40">
        <f t="shared" si="22"/>
        <v>18.604651162790699</v>
      </c>
      <c r="M139" s="38">
        <v>29</v>
      </c>
      <c r="N139" s="40">
        <f t="shared" si="23"/>
        <v>67.441860465116278</v>
      </c>
      <c r="O139" s="38">
        <v>0</v>
      </c>
      <c r="P139" s="40">
        <f t="shared" si="24"/>
        <v>0</v>
      </c>
      <c r="Q139" s="191"/>
    </row>
    <row r="140" spans="1:17" s="17" customFormat="1" ht="17.100000000000001" customHeight="1">
      <c r="A140" s="52">
        <v>37</v>
      </c>
      <c r="B140" s="60" t="s">
        <v>351</v>
      </c>
      <c r="C140" s="54">
        <f t="shared" si="25"/>
        <v>44</v>
      </c>
      <c r="D140" s="173"/>
      <c r="E140" s="62">
        <f t="shared" si="19"/>
        <v>10</v>
      </c>
      <c r="F140" s="53">
        <v>34</v>
      </c>
      <c r="G140" s="38">
        <v>0</v>
      </c>
      <c r="H140" s="40">
        <f t="shared" si="27"/>
        <v>0</v>
      </c>
      <c r="I140" s="38">
        <v>0</v>
      </c>
      <c r="J140" s="40">
        <f t="shared" si="21"/>
        <v>0</v>
      </c>
      <c r="K140" s="38">
        <v>4</v>
      </c>
      <c r="L140" s="40">
        <f t="shared" si="22"/>
        <v>9.0909090909090917</v>
      </c>
      <c r="M140" s="38">
        <v>38</v>
      </c>
      <c r="N140" s="40">
        <f t="shared" si="23"/>
        <v>86.36363636363636</v>
      </c>
      <c r="O140" s="38">
        <v>2</v>
      </c>
      <c r="P140" s="40">
        <f t="shared" si="24"/>
        <v>4.5454545454545459</v>
      </c>
      <c r="Q140" s="191"/>
    </row>
    <row r="141" spans="1:17" s="17" customFormat="1" ht="17.100000000000001" customHeight="1">
      <c r="A141" s="52">
        <v>38</v>
      </c>
      <c r="B141" s="60" t="s">
        <v>352</v>
      </c>
      <c r="C141" s="54">
        <f t="shared" si="25"/>
        <v>48</v>
      </c>
      <c r="D141" s="173"/>
      <c r="E141" s="62">
        <f t="shared" si="19"/>
        <v>12</v>
      </c>
      <c r="F141" s="53">
        <v>36</v>
      </c>
      <c r="G141" s="38">
        <v>0</v>
      </c>
      <c r="H141" s="40">
        <f>G141*100/C141</f>
        <v>0</v>
      </c>
      <c r="I141" s="38">
        <v>1</v>
      </c>
      <c r="J141" s="40">
        <f t="shared" si="21"/>
        <v>2.0833333333333335</v>
      </c>
      <c r="K141" s="38">
        <v>1</v>
      </c>
      <c r="L141" s="40">
        <f t="shared" si="22"/>
        <v>2.0833333333333335</v>
      </c>
      <c r="M141" s="38">
        <v>46</v>
      </c>
      <c r="N141" s="40">
        <f t="shared" si="23"/>
        <v>95.833333333333329</v>
      </c>
      <c r="O141" s="38">
        <v>0</v>
      </c>
      <c r="P141" s="40">
        <f t="shared" si="24"/>
        <v>0</v>
      </c>
      <c r="Q141" s="191"/>
    </row>
    <row r="142" spans="1:17" s="17" customFormat="1" ht="17.100000000000001" customHeight="1">
      <c r="A142" s="52">
        <v>39</v>
      </c>
      <c r="B142" s="60" t="s">
        <v>353</v>
      </c>
      <c r="C142" s="54">
        <f t="shared" si="25"/>
        <v>46</v>
      </c>
      <c r="D142" s="173"/>
      <c r="E142" s="62">
        <f t="shared" si="19"/>
        <v>21</v>
      </c>
      <c r="F142" s="53">
        <v>25</v>
      </c>
      <c r="G142" s="38">
        <v>0</v>
      </c>
      <c r="H142" s="40">
        <f t="shared" ref="H142:H170" si="28">G142*100/C142</f>
        <v>0</v>
      </c>
      <c r="I142" s="38">
        <v>2</v>
      </c>
      <c r="J142" s="40">
        <f t="shared" si="21"/>
        <v>4.3478260869565215</v>
      </c>
      <c r="K142" s="38">
        <v>5</v>
      </c>
      <c r="L142" s="40">
        <f t="shared" si="22"/>
        <v>10.869565217391305</v>
      </c>
      <c r="M142" s="38">
        <v>38</v>
      </c>
      <c r="N142" s="40">
        <f t="shared" si="23"/>
        <v>82.608695652173907</v>
      </c>
      <c r="O142" s="38">
        <v>1</v>
      </c>
      <c r="P142" s="40">
        <f t="shared" si="24"/>
        <v>2.1739130434782608</v>
      </c>
      <c r="Q142" s="191"/>
    </row>
    <row r="143" spans="1:17" s="17" customFormat="1" ht="17.100000000000001" customHeight="1">
      <c r="A143" s="52">
        <v>40</v>
      </c>
      <c r="B143" s="60" t="s">
        <v>354</v>
      </c>
      <c r="C143" s="54">
        <f t="shared" si="25"/>
        <v>47</v>
      </c>
      <c r="D143" s="173"/>
      <c r="E143" s="62">
        <f t="shared" si="19"/>
        <v>10</v>
      </c>
      <c r="F143" s="53">
        <v>37</v>
      </c>
      <c r="G143" s="38">
        <v>0</v>
      </c>
      <c r="H143" s="40">
        <f t="shared" si="28"/>
        <v>0</v>
      </c>
      <c r="I143" s="38">
        <v>1</v>
      </c>
      <c r="J143" s="40">
        <f t="shared" si="21"/>
        <v>2.1276595744680851</v>
      </c>
      <c r="K143" s="38">
        <v>5</v>
      </c>
      <c r="L143" s="40">
        <f t="shared" si="22"/>
        <v>10.638297872340425</v>
      </c>
      <c r="M143" s="38">
        <v>39</v>
      </c>
      <c r="N143" s="40">
        <f t="shared" si="23"/>
        <v>82.978723404255319</v>
      </c>
      <c r="O143" s="38">
        <v>2</v>
      </c>
      <c r="P143" s="40">
        <f t="shared" si="24"/>
        <v>4.2553191489361701</v>
      </c>
      <c r="Q143" s="191"/>
    </row>
    <row r="144" spans="1:17" s="17" customFormat="1" ht="17.100000000000001" customHeight="1">
      <c r="A144" s="52">
        <v>41</v>
      </c>
      <c r="B144" s="60" t="s">
        <v>355</v>
      </c>
      <c r="C144" s="54">
        <f t="shared" si="25"/>
        <v>44</v>
      </c>
      <c r="D144" s="173"/>
      <c r="E144" s="62">
        <f t="shared" si="19"/>
        <v>9</v>
      </c>
      <c r="F144" s="53">
        <v>35</v>
      </c>
      <c r="G144" s="38">
        <v>0</v>
      </c>
      <c r="H144" s="40">
        <f t="shared" si="28"/>
        <v>0</v>
      </c>
      <c r="I144" s="38">
        <v>0</v>
      </c>
      <c r="J144" s="40">
        <f t="shared" si="21"/>
        <v>0</v>
      </c>
      <c r="K144" s="38">
        <v>2</v>
      </c>
      <c r="L144" s="40">
        <f t="shared" si="22"/>
        <v>4.5454545454545459</v>
      </c>
      <c r="M144" s="38">
        <v>41</v>
      </c>
      <c r="N144" s="40">
        <f t="shared" si="23"/>
        <v>93.181818181818187</v>
      </c>
      <c r="O144" s="38">
        <v>1</v>
      </c>
      <c r="P144" s="40">
        <f t="shared" si="24"/>
        <v>2.2727272727272729</v>
      </c>
      <c r="Q144" s="191"/>
    </row>
    <row r="145" spans="1:17" s="17" customFormat="1" ht="17.100000000000001" customHeight="1">
      <c r="A145" s="52">
        <v>42</v>
      </c>
      <c r="B145" s="60" t="s">
        <v>356</v>
      </c>
      <c r="C145" s="54">
        <f t="shared" si="25"/>
        <v>46</v>
      </c>
      <c r="D145" s="173"/>
      <c r="E145" s="62">
        <f t="shared" si="19"/>
        <v>9</v>
      </c>
      <c r="F145" s="53">
        <v>37</v>
      </c>
      <c r="G145" s="38">
        <v>0</v>
      </c>
      <c r="H145" s="40">
        <f t="shared" si="28"/>
        <v>0</v>
      </c>
      <c r="I145" s="38">
        <v>1</v>
      </c>
      <c r="J145" s="40">
        <f t="shared" si="21"/>
        <v>2.1739130434782608</v>
      </c>
      <c r="K145" s="38">
        <v>2</v>
      </c>
      <c r="L145" s="40">
        <f t="shared" si="22"/>
        <v>4.3478260869565215</v>
      </c>
      <c r="M145" s="38">
        <v>42</v>
      </c>
      <c r="N145" s="40">
        <f t="shared" si="23"/>
        <v>91.304347826086953</v>
      </c>
      <c r="O145" s="38">
        <v>1</v>
      </c>
      <c r="P145" s="40">
        <f t="shared" si="24"/>
        <v>2.1739130434782608</v>
      </c>
      <c r="Q145" s="191"/>
    </row>
    <row r="146" spans="1:17" s="17" customFormat="1" ht="17.100000000000001" customHeight="1">
      <c r="A146" s="52">
        <v>43</v>
      </c>
      <c r="B146" s="60" t="s">
        <v>357</v>
      </c>
      <c r="C146" s="54">
        <f t="shared" si="25"/>
        <v>48</v>
      </c>
      <c r="D146" s="173"/>
      <c r="E146" s="62">
        <f t="shared" si="19"/>
        <v>8</v>
      </c>
      <c r="F146" s="53">
        <v>40</v>
      </c>
      <c r="G146" s="38">
        <v>0</v>
      </c>
      <c r="H146" s="40">
        <f t="shared" si="28"/>
        <v>0</v>
      </c>
      <c r="I146" s="38">
        <v>0</v>
      </c>
      <c r="J146" s="40">
        <f t="shared" si="21"/>
        <v>0</v>
      </c>
      <c r="K146" s="38">
        <v>5</v>
      </c>
      <c r="L146" s="40">
        <f t="shared" si="22"/>
        <v>10.416666666666666</v>
      </c>
      <c r="M146" s="38">
        <v>42</v>
      </c>
      <c r="N146" s="40">
        <f t="shared" si="23"/>
        <v>87.5</v>
      </c>
      <c r="O146" s="38">
        <v>1</v>
      </c>
      <c r="P146" s="40">
        <f t="shared" si="24"/>
        <v>2.0833333333333335</v>
      </c>
      <c r="Q146" s="191"/>
    </row>
    <row r="147" spans="1:17" s="17" customFormat="1" ht="17.100000000000001" customHeight="1">
      <c r="A147" s="52">
        <v>44</v>
      </c>
      <c r="B147" s="60" t="s">
        <v>358</v>
      </c>
      <c r="C147" s="54">
        <f t="shared" si="25"/>
        <v>44</v>
      </c>
      <c r="D147" s="173">
        <v>1</v>
      </c>
      <c r="E147" s="62">
        <f t="shared" si="19"/>
        <v>8</v>
      </c>
      <c r="F147" s="53">
        <v>36</v>
      </c>
      <c r="G147" s="38">
        <v>0</v>
      </c>
      <c r="H147" s="40">
        <f t="shared" si="28"/>
        <v>0</v>
      </c>
      <c r="I147" s="38">
        <v>0</v>
      </c>
      <c r="J147" s="40">
        <f t="shared" si="21"/>
        <v>0</v>
      </c>
      <c r="K147" s="38">
        <v>0</v>
      </c>
      <c r="L147" s="40">
        <f t="shared" si="22"/>
        <v>0</v>
      </c>
      <c r="M147" s="38">
        <v>38</v>
      </c>
      <c r="N147" s="40">
        <f t="shared" si="23"/>
        <v>86.36363636363636</v>
      </c>
      <c r="O147" s="38">
        <v>6</v>
      </c>
      <c r="P147" s="40">
        <f t="shared" si="24"/>
        <v>13.636363636363637</v>
      </c>
      <c r="Q147" s="191" t="s">
        <v>460</v>
      </c>
    </row>
    <row r="148" spans="1:17" s="17" customFormat="1" ht="17.100000000000001" customHeight="1">
      <c r="A148" s="52">
        <v>45</v>
      </c>
      <c r="B148" s="60" t="s">
        <v>359</v>
      </c>
      <c r="C148" s="54">
        <f t="shared" si="25"/>
        <v>40</v>
      </c>
      <c r="D148" s="173"/>
      <c r="E148" s="62">
        <f t="shared" si="19"/>
        <v>12</v>
      </c>
      <c r="F148" s="53">
        <v>28</v>
      </c>
      <c r="G148" s="38">
        <v>0</v>
      </c>
      <c r="H148" s="40">
        <f t="shared" si="28"/>
        <v>0</v>
      </c>
      <c r="I148" s="38">
        <v>0</v>
      </c>
      <c r="J148" s="40">
        <f t="shared" si="21"/>
        <v>0</v>
      </c>
      <c r="K148" s="38">
        <v>4</v>
      </c>
      <c r="L148" s="40">
        <f t="shared" si="22"/>
        <v>10</v>
      </c>
      <c r="M148" s="38">
        <v>33</v>
      </c>
      <c r="N148" s="40">
        <f t="shared" si="23"/>
        <v>82.5</v>
      </c>
      <c r="O148" s="38">
        <v>3</v>
      </c>
      <c r="P148" s="40">
        <f t="shared" si="24"/>
        <v>7.5</v>
      </c>
      <c r="Q148" s="191"/>
    </row>
    <row r="149" spans="1:17" s="17" customFormat="1" ht="17.100000000000001" customHeight="1">
      <c r="A149" s="52">
        <v>46</v>
      </c>
      <c r="B149" s="60" t="s">
        <v>360</v>
      </c>
      <c r="C149" s="54">
        <f t="shared" si="25"/>
        <v>45</v>
      </c>
      <c r="D149" s="173"/>
      <c r="E149" s="62">
        <f t="shared" si="19"/>
        <v>4</v>
      </c>
      <c r="F149" s="53">
        <v>41</v>
      </c>
      <c r="G149" s="38">
        <v>0</v>
      </c>
      <c r="H149" s="40">
        <f t="shared" si="28"/>
        <v>0</v>
      </c>
      <c r="I149" s="38">
        <v>4</v>
      </c>
      <c r="J149" s="40">
        <f t="shared" si="21"/>
        <v>8.8888888888888893</v>
      </c>
      <c r="K149" s="38">
        <v>9</v>
      </c>
      <c r="L149" s="40">
        <f t="shared" si="22"/>
        <v>20</v>
      </c>
      <c r="M149" s="38">
        <v>32</v>
      </c>
      <c r="N149" s="40">
        <f t="shared" si="23"/>
        <v>71.111111111111114</v>
      </c>
      <c r="O149" s="38">
        <v>0</v>
      </c>
      <c r="P149" s="40">
        <f t="shared" si="24"/>
        <v>0</v>
      </c>
      <c r="Q149" s="191"/>
    </row>
    <row r="150" spans="1:17" s="17" customFormat="1" ht="17.100000000000001" customHeight="1">
      <c r="A150" s="52">
        <v>47</v>
      </c>
      <c r="B150" s="60" t="s">
        <v>361</v>
      </c>
      <c r="C150" s="54">
        <f t="shared" si="25"/>
        <v>44</v>
      </c>
      <c r="D150" s="173"/>
      <c r="E150" s="62">
        <f t="shared" si="19"/>
        <v>7</v>
      </c>
      <c r="F150" s="53">
        <v>37</v>
      </c>
      <c r="G150" s="38">
        <v>1</v>
      </c>
      <c r="H150" s="40">
        <f t="shared" si="28"/>
        <v>2.2727272727272729</v>
      </c>
      <c r="I150" s="38">
        <v>0</v>
      </c>
      <c r="J150" s="40">
        <f t="shared" si="21"/>
        <v>0</v>
      </c>
      <c r="K150" s="38">
        <v>6</v>
      </c>
      <c r="L150" s="40">
        <f t="shared" si="22"/>
        <v>13.636363636363637</v>
      </c>
      <c r="M150" s="38">
        <v>37</v>
      </c>
      <c r="N150" s="40">
        <f t="shared" si="23"/>
        <v>84.090909090909093</v>
      </c>
      <c r="O150" s="38">
        <v>0</v>
      </c>
      <c r="P150" s="40">
        <f t="shared" si="24"/>
        <v>0</v>
      </c>
      <c r="Q150" s="191"/>
    </row>
    <row r="151" spans="1:17" s="17" customFormat="1" ht="17.100000000000001" customHeight="1">
      <c r="A151" s="52">
        <v>48</v>
      </c>
      <c r="B151" s="60" t="s">
        <v>362</v>
      </c>
      <c r="C151" s="54">
        <f t="shared" si="25"/>
        <v>40</v>
      </c>
      <c r="D151" s="173"/>
      <c r="E151" s="62">
        <f t="shared" si="19"/>
        <v>4</v>
      </c>
      <c r="F151" s="53">
        <v>36</v>
      </c>
      <c r="G151" s="38">
        <v>0</v>
      </c>
      <c r="H151" s="40">
        <f t="shared" si="28"/>
        <v>0</v>
      </c>
      <c r="I151" s="38">
        <v>1</v>
      </c>
      <c r="J151" s="40">
        <f t="shared" si="21"/>
        <v>2.5</v>
      </c>
      <c r="K151" s="38">
        <v>7</v>
      </c>
      <c r="L151" s="40">
        <f t="shared" si="22"/>
        <v>17.5</v>
      </c>
      <c r="M151" s="38">
        <v>30</v>
      </c>
      <c r="N151" s="40">
        <f t="shared" si="23"/>
        <v>75</v>
      </c>
      <c r="O151" s="38">
        <v>2</v>
      </c>
      <c r="P151" s="40">
        <f t="shared" si="24"/>
        <v>5</v>
      </c>
      <c r="Q151" s="191"/>
    </row>
    <row r="152" spans="1:17" s="17" customFormat="1" ht="17.100000000000001" customHeight="1">
      <c r="A152" s="52">
        <v>49</v>
      </c>
      <c r="B152" s="60" t="s">
        <v>363</v>
      </c>
      <c r="C152" s="54">
        <f t="shared" si="25"/>
        <v>36</v>
      </c>
      <c r="D152" s="173">
        <v>1</v>
      </c>
      <c r="E152" s="62">
        <f>C152-F152</f>
        <v>7</v>
      </c>
      <c r="F152" s="53">
        <v>29</v>
      </c>
      <c r="G152" s="38">
        <v>0</v>
      </c>
      <c r="H152" s="40">
        <f>G152*100/C152</f>
        <v>0</v>
      </c>
      <c r="I152" s="38">
        <v>1</v>
      </c>
      <c r="J152" s="40">
        <f>I152*100/C152</f>
        <v>2.7777777777777777</v>
      </c>
      <c r="K152" s="38">
        <v>5</v>
      </c>
      <c r="L152" s="40">
        <f>K152*100/C152</f>
        <v>13.888888888888889</v>
      </c>
      <c r="M152" s="38">
        <v>23</v>
      </c>
      <c r="N152" s="40">
        <f t="shared" si="23"/>
        <v>63.888888888888886</v>
      </c>
      <c r="O152" s="38">
        <v>7</v>
      </c>
      <c r="P152" s="40">
        <f t="shared" si="24"/>
        <v>19.444444444444443</v>
      </c>
      <c r="Q152" s="191" t="s">
        <v>456</v>
      </c>
    </row>
    <row r="153" spans="1:17" s="17" customFormat="1" ht="17.100000000000001" customHeight="1">
      <c r="A153" s="52">
        <v>50</v>
      </c>
      <c r="B153" s="60" t="s">
        <v>364</v>
      </c>
      <c r="C153" s="54">
        <f t="shared" si="25"/>
        <v>39</v>
      </c>
      <c r="D153" s="173">
        <v>36</v>
      </c>
      <c r="E153" s="62">
        <f t="shared" si="19"/>
        <v>4</v>
      </c>
      <c r="F153" s="53">
        <v>35</v>
      </c>
      <c r="G153" s="38">
        <v>3</v>
      </c>
      <c r="H153" s="40">
        <f t="shared" si="28"/>
        <v>7.6923076923076925</v>
      </c>
      <c r="I153" s="38">
        <v>9</v>
      </c>
      <c r="J153" s="40">
        <f t="shared" si="21"/>
        <v>23.076923076923077</v>
      </c>
      <c r="K153" s="38">
        <v>13</v>
      </c>
      <c r="L153" s="40">
        <f t="shared" si="22"/>
        <v>33.333333333333336</v>
      </c>
      <c r="M153" s="38">
        <v>14</v>
      </c>
      <c r="N153" s="40">
        <f t="shared" si="23"/>
        <v>35.897435897435898</v>
      </c>
      <c r="O153" s="38">
        <v>0</v>
      </c>
      <c r="P153" s="40">
        <f t="shared" si="24"/>
        <v>0</v>
      </c>
      <c r="Q153" s="191"/>
    </row>
    <row r="154" spans="1:17" s="17" customFormat="1" ht="17.100000000000001" customHeight="1">
      <c r="A154" s="52">
        <v>51</v>
      </c>
      <c r="B154" s="60" t="s">
        <v>365</v>
      </c>
      <c r="C154" s="54">
        <f t="shared" si="25"/>
        <v>21</v>
      </c>
      <c r="D154" s="173">
        <v>19</v>
      </c>
      <c r="E154" s="62">
        <f t="shared" si="19"/>
        <v>3</v>
      </c>
      <c r="F154" s="53">
        <v>18</v>
      </c>
      <c r="G154" s="38">
        <v>0</v>
      </c>
      <c r="H154" s="40">
        <f t="shared" si="28"/>
        <v>0</v>
      </c>
      <c r="I154" s="38">
        <v>6</v>
      </c>
      <c r="J154" s="40">
        <f t="shared" si="21"/>
        <v>28.571428571428573</v>
      </c>
      <c r="K154" s="38">
        <v>7</v>
      </c>
      <c r="L154" s="40">
        <f t="shared" si="22"/>
        <v>33.333333333333336</v>
      </c>
      <c r="M154" s="38">
        <v>8</v>
      </c>
      <c r="N154" s="40">
        <f t="shared" si="23"/>
        <v>38.095238095238095</v>
      </c>
      <c r="O154" s="38">
        <v>0</v>
      </c>
      <c r="P154" s="40">
        <f t="shared" si="24"/>
        <v>0</v>
      </c>
      <c r="Q154" s="191"/>
    </row>
    <row r="155" spans="1:17" s="17" customFormat="1" ht="17.100000000000001" customHeight="1">
      <c r="A155" s="52">
        <v>52</v>
      </c>
      <c r="B155" s="60" t="s">
        <v>366</v>
      </c>
      <c r="C155" s="54">
        <f t="shared" si="25"/>
        <v>22</v>
      </c>
      <c r="D155" s="173"/>
      <c r="E155" s="62">
        <f>C155-F155</f>
        <v>8</v>
      </c>
      <c r="F155" s="53">
        <v>14</v>
      </c>
      <c r="G155" s="38">
        <v>0</v>
      </c>
      <c r="H155" s="40">
        <f>G155*100/C155</f>
        <v>0</v>
      </c>
      <c r="I155" s="38">
        <v>1</v>
      </c>
      <c r="J155" s="40">
        <f>I155*100/C155</f>
        <v>4.5454545454545459</v>
      </c>
      <c r="K155" s="38">
        <v>5</v>
      </c>
      <c r="L155" s="40">
        <f>K155*100/C155</f>
        <v>22.727272727272727</v>
      </c>
      <c r="M155" s="38">
        <v>13</v>
      </c>
      <c r="N155" s="40">
        <f t="shared" si="23"/>
        <v>59.090909090909093</v>
      </c>
      <c r="O155" s="38">
        <v>3</v>
      </c>
      <c r="P155" s="40">
        <f t="shared" si="24"/>
        <v>13.636363636363637</v>
      </c>
      <c r="Q155" s="191" t="s">
        <v>457</v>
      </c>
    </row>
    <row r="156" spans="1:17" s="17" customFormat="1" ht="17.100000000000001" customHeight="1">
      <c r="A156" s="52">
        <v>53</v>
      </c>
      <c r="B156" s="60" t="s">
        <v>367</v>
      </c>
      <c r="C156" s="54">
        <f t="shared" si="25"/>
        <v>24</v>
      </c>
      <c r="D156" s="173"/>
      <c r="E156" s="62">
        <f>C156-F156</f>
        <v>6</v>
      </c>
      <c r="F156" s="53">
        <v>18</v>
      </c>
      <c r="G156" s="38">
        <v>0</v>
      </c>
      <c r="H156" s="40">
        <f>G156*100/C156</f>
        <v>0</v>
      </c>
      <c r="I156" s="38">
        <v>1</v>
      </c>
      <c r="J156" s="40">
        <f>I156*100/C156</f>
        <v>4.166666666666667</v>
      </c>
      <c r="K156" s="38">
        <v>1</v>
      </c>
      <c r="L156" s="40">
        <f>K156*100/C156</f>
        <v>4.166666666666667</v>
      </c>
      <c r="M156" s="38">
        <v>22</v>
      </c>
      <c r="N156" s="40">
        <f t="shared" si="23"/>
        <v>91.666666666666671</v>
      </c>
      <c r="O156" s="38">
        <v>0</v>
      </c>
      <c r="P156" s="40">
        <f t="shared" si="24"/>
        <v>0</v>
      </c>
      <c r="Q156" s="191"/>
    </row>
    <row r="157" spans="1:17" s="17" customFormat="1" ht="17.100000000000001" customHeight="1">
      <c r="A157" s="52">
        <v>54</v>
      </c>
      <c r="B157" s="60" t="s">
        <v>368</v>
      </c>
      <c r="C157" s="54">
        <f t="shared" si="25"/>
        <v>53</v>
      </c>
      <c r="D157" s="173">
        <v>7</v>
      </c>
      <c r="E157" s="62">
        <f t="shared" si="19"/>
        <v>24</v>
      </c>
      <c r="F157" s="53">
        <v>29</v>
      </c>
      <c r="G157" s="38">
        <v>0</v>
      </c>
      <c r="H157" s="40">
        <f t="shared" si="28"/>
        <v>0</v>
      </c>
      <c r="I157" s="38">
        <v>5</v>
      </c>
      <c r="J157" s="40">
        <f t="shared" si="21"/>
        <v>9.433962264150944</v>
      </c>
      <c r="K157" s="38">
        <v>9</v>
      </c>
      <c r="L157" s="40">
        <f t="shared" si="22"/>
        <v>16.981132075471699</v>
      </c>
      <c r="M157" s="38">
        <v>39</v>
      </c>
      <c r="N157" s="40">
        <f t="shared" si="23"/>
        <v>73.584905660377359</v>
      </c>
      <c r="O157" s="38">
        <v>0</v>
      </c>
      <c r="P157" s="40">
        <f t="shared" si="24"/>
        <v>0</v>
      </c>
      <c r="Q157" s="191"/>
    </row>
    <row r="158" spans="1:17" s="17" customFormat="1" ht="17.100000000000001" customHeight="1">
      <c r="A158" s="52">
        <v>55</v>
      </c>
      <c r="B158" s="60" t="s">
        <v>369</v>
      </c>
      <c r="C158" s="54">
        <f t="shared" si="25"/>
        <v>14</v>
      </c>
      <c r="D158" s="173">
        <v>2</v>
      </c>
      <c r="E158" s="62">
        <f t="shared" si="19"/>
        <v>7</v>
      </c>
      <c r="F158" s="53">
        <v>7</v>
      </c>
      <c r="G158" s="38">
        <v>0</v>
      </c>
      <c r="H158" s="40">
        <f t="shared" si="28"/>
        <v>0</v>
      </c>
      <c r="I158" s="38">
        <v>2</v>
      </c>
      <c r="J158" s="40">
        <f t="shared" si="21"/>
        <v>14.285714285714286</v>
      </c>
      <c r="K158" s="38">
        <v>0</v>
      </c>
      <c r="L158" s="40">
        <f t="shared" si="22"/>
        <v>0</v>
      </c>
      <c r="M158" s="38">
        <v>12</v>
      </c>
      <c r="N158" s="40">
        <f t="shared" si="23"/>
        <v>85.714285714285708</v>
      </c>
      <c r="O158" s="38">
        <v>0</v>
      </c>
      <c r="P158" s="40">
        <f t="shared" si="24"/>
        <v>0</v>
      </c>
      <c r="Q158" s="191"/>
    </row>
    <row r="159" spans="1:17" s="17" customFormat="1" ht="17.100000000000001" customHeight="1">
      <c r="A159" s="52">
        <v>56</v>
      </c>
      <c r="B159" s="60" t="s">
        <v>370</v>
      </c>
      <c r="C159" s="54">
        <f t="shared" si="25"/>
        <v>27</v>
      </c>
      <c r="D159" s="173">
        <v>2</v>
      </c>
      <c r="E159" s="62">
        <f>C159-F159</f>
        <v>7</v>
      </c>
      <c r="F159" s="53">
        <v>20</v>
      </c>
      <c r="G159" s="38">
        <v>0</v>
      </c>
      <c r="H159" s="40">
        <f>G159*100/C159</f>
        <v>0</v>
      </c>
      <c r="I159" s="38">
        <v>4</v>
      </c>
      <c r="J159" s="40">
        <f>I159*100/C159</f>
        <v>14.814814814814815</v>
      </c>
      <c r="K159" s="38">
        <v>3</v>
      </c>
      <c r="L159" s="40">
        <f>K159*100/C159</f>
        <v>11.111111111111111</v>
      </c>
      <c r="M159" s="38">
        <v>20</v>
      </c>
      <c r="N159" s="40">
        <f>M159*100/C159</f>
        <v>74.074074074074076</v>
      </c>
      <c r="O159" s="38">
        <v>0</v>
      </c>
      <c r="P159" s="40">
        <f>O159*100/C159</f>
        <v>0</v>
      </c>
      <c r="Q159" s="191"/>
    </row>
    <row r="160" spans="1:17" s="17" customFormat="1" ht="17.100000000000001" customHeight="1">
      <c r="A160" s="52">
        <v>57</v>
      </c>
      <c r="B160" s="60" t="s">
        <v>371</v>
      </c>
      <c r="C160" s="54">
        <f t="shared" si="25"/>
        <v>42</v>
      </c>
      <c r="D160" s="173">
        <v>2</v>
      </c>
      <c r="E160" s="62">
        <f t="shared" si="19"/>
        <v>21</v>
      </c>
      <c r="F160" s="53">
        <v>21</v>
      </c>
      <c r="G160" s="38">
        <v>0</v>
      </c>
      <c r="H160" s="40">
        <f t="shared" si="28"/>
        <v>0</v>
      </c>
      <c r="I160" s="38">
        <v>1</v>
      </c>
      <c r="J160" s="40">
        <f t="shared" si="21"/>
        <v>2.3809523809523809</v>
      </c>
      <c r="K160" s="38">
        <v>2</v>
      </c>
      <c r="L160" s="40">
        <f t="shared" si="22"/>
        <v>4.7619047619047619</v>
      </c>
      <c r="M160" s="38">
        <v>36</v>
      </c>
      <c r="N160" s="40">
        <f t="shared" si="23"/>
        <v>85.714285714285708</v>
      </c>
      <c r="O160" s="38">
        <v>3</v>
      </c>
      <c r="P160" s="40">
        <f t="shared" si="24"/>
        <v>7.1428571428571432</v>
      </c>
      <c r="Q160" s="191"/>
    </row>
    <row r="161" spans="1:33" s="17" customFormat="1" ht="17.100000000000001" customHeight="1">
      <c r="A161" s="52">
        <v>58</v>
      </c>
      <c r="B161" s="60" t="s">
        <v>372</v>
      </c>
      <c r="C161" s="54">
        <f t="shared" si="25"/>
        <v>34</v>
      </c>
      <c r="D161" s="173"/>
      <c r="E161" s="62">
        <f t="shared" si="19"/>
        <v>16</v>
      </c>
      <c r="F161" s="53">
        <v>18</v>
      </c>
      <c r="G161" s="38">
        <v>0</v>
      </c>
      <c r="H161" s="40">
        <f t="shared" si="28"/>
        <v>0</v>
      </c>
      <c r="I161" s="38">
        <v>0</v>
      </c>
      <c r="J161" s="40">
        <f t="shared" si="21"/>
        <v>0</v>
      </c>
      <c r="K161" s="38">
        <v>5</v>
      </c>
      <c r="L161" s="40">
        <f t="shared" si="22"/>
        <v>14.705882352941176</v>
      </c>
      <c r="M161" s="38">
        <v>27</v>
      </c>
      <c r="N161" s="40">
        <f t="shared" si="23"/>
        <v>79.411764705882348</v>
      </c>
      <c r="O161" s="38">
        <v>2</v>
      </c>
      <c r="P161" s="40">
        <f t="shared" si="24"/>
        <v>5.882352941176471</v>
      </c>
      <c r="Q161" s="191"/>
    </row>
    <row r="162" spans="1:33" s="17" customFormat="1" ht="17.100000000000001" customHeight="1">
      <c r="A162" s="52">
        <v>59</v>
      </c>
      <c r="B162" s="60" t="s">
        <v>373</v>
      </c>
      <c r="C162" s="54">
        <f t="shared" si="25"/>
        <v>40</v>
      </c>
      <c r="D162" s="173">
        <v>4</v>
      </c>
      <c r="E162" s="62">
        <f t="shared" si="19"/>
        <v>17</v>
      </c>
      <c r="F162" s="53">
        <v>23</v>
      </c>
      <c r="G162" s="38">
        <v>0</v>
      </c>
      <c r="H162" s="40">
        <f t="shared" si="28"/>
        <v>0</v>
      </c>
      <c r="I162" s="38">
        <v>1</v>
      </c>
      <c r="J162" s="40">
        <f t="shared" si="21"/>
        <v>2.5</v>
      </c>
      <c r="K162" s="38">
        <v>2</v>
      </c>
      <c r="L162" s="40">
        <f t="shared" si="22"/>
        <v>5</v>
      </c>
      <c r="M162" s="38">
        <v>36</v>
      </c>
      <c r="N162" s="40">
        <f t="shared" si="23"/>
        <v>90</v>
      </c>
      <c r="O162" s="38">
        <v>1</v>
      </c>
      <c r="P162" s="40">
        <f t="shared" si="24"/>
        <v>2.5</v>
      </c>
      <c r="Q162" s="191"/>
    </row>
    <row r="163" spans="1:33" s="17" customFormat="1" ht="17.100000000000001" customHeight="1">
      <c r="A163" s="52">
        <v>60</v>
      </c>
      <c r="B163" s="60" t="s">
        <v>374</v>
      </c>
      <c r="C163" s="54">
        <f t="shared" si="25"/>
        <v>37</v>
      </c>
      <c r="D163" s="173">
        <v>31</v>
      </c>
      <c r="E163" s="62">
        <f t="shared" si="19"/>
        <v>12</v>
      </c>
      <c r="F163" s="53">
        <v>25</v>
      </c>
      <c r="G163" s="38">
        <v>1</v>
      </c>
      <c r="H163" s="40">
        <f t="shared" si="28"/>
        <v>2.7027027027027026</v>
      </c>
      <c r="I163" s="38">
        <v>5</v>
      </c>
      <c r="J163" s="40">
        <f t="shared" si="21"/>
        <v>13.513513513513514</v>
      </c>
      <c r="K163" s="38">
        <v>13</v>
      </c>
      <c r="L163" s="40">
        <f t="shared" si="22"/>
        <v>35.135135135135137</v>
      </c>
      <c r="M163" s="38">
        <v>18</v>
      </c>
      <c r="N163" s="40">
        <f t="shared" si="23"/>
        <v>48.648648648648646</v>
      </c>
      <c r="O163" s="38">
        <v>0</v>
      </c>
      <c r="P163" s="40">
        <f t="shared" si="24"/>
        <v>0</v>
      </c>
      <c r="Q163" s="191"/>
    </row>
    <row r="164" spans="1:33" s="17" customFormat="1" ht="17.100000000000001" customHeight="1">
      <c r="A164" s="52">
        <v>61</v>
      </c>
      <c r="B164" s="60" t="s">
        <v>375</v>
      </c>
      <c r="C164" s="54">
        <f t="shared" si="25"/>
        <v>42</v>
      </c>
      <c r="D164" s="173">
        <v>39</v>
      </c>
      <c r="E164" s="62">
        <f t="shared" si="19"/>
        <v>10</v>
      </c>
      <c r="F164" s="53">
        <v>32</v>
      </c>
      <c r="G164" s="38">
        <v>0</v>
      </c>
      <c r="H164" s="40">
        <f t="shared" si="28"/>
        <v>0</v>
      </c>
      <c r="I164" s="38">
        <v>6</v>
      </c>
      <c r="J164" s="40">
        <f t="shared" si="21"/>
        <v>14.285714285714286</v>
      </c>
      <c r="K164" s="38">
        <v>11</v>
      </c>
      <c r="L164" s="40">
        <f t="shared" si="22"/>
        <v>26.19047619047619</v>
      </c>
      <c r="M164" s="38">
        <v>25</v>
      </c>
      <c r="N164" s="40">
        <f t="shared" si="23"/>
        <v>59.523809523809526</v>
      </c>
      <c r="O164" s="38">
        <v>0</v>
      </c>
      <c r="P164" s="40">
        <f t="shared" si="24"/>
        <v>0</v>
      </c>
      <c r="Q164" s="191"/>
    </row>
    <row r="165" spans="1:33" s="17" customFormat="1" ht="17.100000000000001" customHeight="1">
      <c r="A165" s="52">
        <v>62</v>
      </c>
      <c r="B165" s="60" t="s">
        <v>376</v>
      </c>
      <c r="C165" s="54">
        <f t="shared" si="25"/>
        <v>27</v>
      </c>
      <c r="D165" s="173">
        <v>16</v>
      </c>
      <c r="E165" s="62">
        <f t="shared" si="19"/>
        <v>9</v>
      </c>
      <c r="F165" s="53">
        <v>18</v>
      </c>
      <c r="G165" s="38">
        <v>0</v>
      </c>
      <c r="H165" s="40">
        <f t="shared" si="28"/>
        <v>0</v>
      </c>
      <c r="I165" s="38">
        <v>1</v>
      </c>
      <c r="J165" s="40">
        <f t="shared" si="21"/>
        <v>3.7037037037037037</v>
      </c>
      <c r="K165" s="38">
        <v>1</v>
      </c>
      <c r="L165" s="40">
        <f t="shared" si="22"/>
        <v>3.7037037037037037</v>
      </c>
      <c r="M165" s="38">
        <v>24</v>
      </c>
      <c r="N165" s="40">
        <f t="shared" si="23"/>
        <v>88.888888888888886</v>
      </c>
      <c r="O165" s="38">
        <v>1</v>
      </c>
      <c r="P165" s="40">
        <f t="shared" si="24"/>
        <v>3.7037037037037037</v>
      </c>
      <c r="Q165" s="191"/>
    </row>
    <row r="166" spans="1:33" s="17" customFormat="1" ht="17.100000000000001" customHeight="1">
      <c r="A166" s="52">
        <v>63</v>
      </c>
      <c r="B166" s="60" t="s">
        <v>377</v>
      </c>
      <c r="C166" s="54">
        <f t="shared" si="25"/>
        <v>30</v>
      </c>
      <c r="D166" s="173">
        <v>13</v>
      </c>
      <c r="E166" s="62">
        <f t="shared" si="19"/>
        <v>16</v>
      </c>
      <c r="F166" s="53">
        <v>14</v>
      </c>
      <c r="G166" s="38">
        <v>0</v>
      </c>
      <c r="H166" s="40">
        <f t="shared" si="28"/>
        <v>0</v>
      </c>
      <c r="I166" s="38">
        <v>0</v>
      </c>
      <c r="J166" s="40">
        <f t="shared" si="21"/>
        <v>0</v>
      </c>
      <c r="K166" s="38">
        <v>6</v>
      </c>
      <c r="L166" s="40">
        <f t="shared" si="22"/>
        <v>20</v>
      </c>
      <c r="M166" s="38">
        <v>22</v>
      </c>
      <c r="N166" s="40">
        <f t="shared" si="23"/>
        <v>73.333333333333329</v>
      </c>
      <c r="O166" s="38">
        <v>2</v>
      </c>
      <c r="P166" s="40">
        <f t="shared" si="24"/>
        <v>6.666666666666667</v>
      </c>
      <c r="Q166" s="191"/>
    </row>
    <row r="167" spans="1:33" s="17" customFormat="1" ht="17.100000000000001" customHeight="1">
      <c r="A167" s="52">
        <v>64</v>
      </c>
      <c r="B167" s="60" t="s">
        <v>378</v>
      </c>
      <c r="C167" s="54">
        <f t="shared" si="25"/>
        <v>36</v>
      </c>
      <c r="D167" s="173">
        <v>20</v>
      </c>
      <c r="E167" s="62">
        <f t="shared" si="19"/>
        <v>12</v>
      </c>
      <c r="F167" s="53">
        <v>24</v>
      </c>
      <c r="G167" s="38">
        <v>0</v>
      </c>
      <c r="H167" s="40">
        <f t="shared" si="28"/>
        <v>0</v>
      </c>
      <c r="I167" s="38">
        <v>9</v>
      </c>
      <c r="J167" s="40">
        <f t="shared" si="21"/>
        <v>25</v>
      </c>
      <c r="K167" s="38">
        <v>10</v>
      </c>
      <c r="L167" s="40">
        <f t="shared" si="22"/>
        <v>27.777777777777779</v>
      </c>
      <c r="M167" s="38">
        <v>17</v>
      </c>
      <c r="N167" s="40">
        <f t="shared" si="23"/>
        <v>47.222222222222221</v>
      </c>
      <c r="O167" s="38">
        <v>0</v>
      </c>
      <c r="P167" s="40">
        <f t="shared" si="24"/>
        <v>0</v>
      </c>
      <c r="Q167" s="191"/>
    </row>
    <row r="168" spans="1:33" s="17" customFormat="1" ht="17.100000000000001" customHeight="1">
      <c r="A168" s="52">
        <v>65</v>
      </c>
      <c r="B168" s="60" t="s">
        <v>379</v>
      </c>
      <c r="C168" s="54">
        <f t="shared" si="25"/>
        <v>18</v>
      </c>
      <c r="D168" s="173">
        <v>6</v>
      </c>
      <c r="E168" s="62">
        <f t="shared" si="19"/>
        <v>7</v>
      </c>
      <c r="F168" s="53">
        <v>11</v>
      </c>
      <c r="G168" s="38">
        <v>0</v>
      </c>
      <c r="H168" s="40">
        <f t="shared" si="28"/>
        <v>0</v>
      </c>
      <c r="I168" s="38">
        <v>1</v>
      </c>
      <c r="J168" s="40">
        <f t="shared" si="21"/>
        <v>5.5555555555555554</v>
      </c>
      <c r="K168" s="38">
        <v>2</v>
      </c>
      <c r="L168" s="40">
        <f t="shared" si="22"/>
        <v>11.111111111111111</v>
      </c>
      <c r="M168" s="38">
        <v>15</v>
      </c>
      <c r="N168" s="40">
        <f t="shared" ref="N168:N171" si="29">M168*100/C168</f>
        <v>83.333333333333329</v>
      </c>
      <c r="O168" s="38">
        <v>0</v>
      </c>
      <c r="P168" s="40">
        <f t="shared" ref="P168:P171" si="30">O168*100/C168</f>
        <v>0</v>
      </c>
      <c r="Q168" s="191"/>
    </row>
    <row r="169" spans="1:33" s="17" customFormat="1" ht="17.100000000000001" customHeight="1">
      <c r="A169" s="52">
        <v>66</v>
      </c>
      <c r="B169" s="60" t="s">
        <v>380</v>
      </c>
      <c r="C169" s="54">
        <f t="shared" ref="C169" si="31">SUM(G169,I169,K169,M169,O169)</f>
        <v>57</v>
      </c>
      <c r="D169" s="173">
        <v>1</v>
      </c>
      <c r="E169" s="62">
        <f t="shared" si="19"/>
        <v>13</v>
      </c>
      <c r="F169" s="53">
        <v>44</v>
      </c>
      <c r="G169" s="38">
        <v>2</v>
      </c>
      <c r="H169" s="40">
        <f t="shared" si="28"/>
        <v>3.5087719298245612</v>
      </c>
      <c r="I169" s="38">
        <v>1</v>
      </c>
      <c r="J169" s="40">
        <f t="shared" si="21"/>
        <v>1.7543859649122806</v>
      </c>
      <c r="K169" s="38">
        <v>15</v>
      </c>
      <c r="L169" s="40">
        <f t="shared" si="22"/>
        <v>26.315789473684209</v>
      </c>
      <c r="M169" s="38">
        <v>37</v>
      </c>
      <c r="N169" s="40">
        <f t="shared" si="29"/>
        <v>64.912280701754383</v>
      </c>
      <c r="O169" s="38">
        <v>2</v>
      </c>
      <c r="P169" s="40">
        <f t="shared" si="30"/>
        <v>3.5087719298245612</v>
      </c>
      <c r="Q169" s="191"/>
    </row>
    <row r="170" spans="1:33" s="26" customFormat="1" ht="20.100000000000001" customHeight="1">
      <c r="A170" s="210" t="s">
        <v>381</v>
      </c>
      <c r="B170" s="210"/>
      <c r="C170" s="31">
        <f>SUM(C104:C169)</f>
        <v>2595</v>
      </c>
      <c r="D170" s="31">
        <f>SUM(D104:D169)</f>
        <v>205</v>
      </c>
      <c r="E170" s="31">
        <f>SUM(E104:E169)</f>
        <v>638</v>
      </c>
      <c r="F170" s="31">
        <f>SUM(F104:F169)</f>
        <v>1957</v>
      </c>
      <c r="G170" s="31">
        <f>SUM(G104:G169)</f>
        <v>19</v>
      </c>
      <c r="H170" s="44">
        <f t="shared" si="28"/>
        <v>0.73217726396917149</v>
      </c>
      <c r="I170" s="31">
        <f>SUM(I104:I169)</f>
        <v>116</v>
      </c>
      <c r="J170" s="44">
        <f t="shared" ref="J170" si="32">I170*100/C170</f>
        <v>4.4701348747591521</v>
      </c>
      <c r="K170" s="31">
        <f>SUM(K104:K169)</f>
        <v>314</v>
      </c>
      <c r="L170" s="44">
        <f t="shared" ref="L170" si="33">K170*100/C170</f>
        <v>12.10019267822736</v>
      </c>
      <c r="M170" s="31">
        <f>SUM(M104:M169)</f>
        <v>2059</v>
      </c>
      <c r="N170" s="44">
        <f t="shared" si="29"/>
        <v>79.344894026974956</v>
      </c>
      <c r="O170" s="31">
        <f>SUM(O104:O169)</f>
        <v>87</v>
      </c>
      <c r="P170" s="44">
        <f t="shared" si="30"/>
        <v>3.352601156069364</v>
      </c>
      <c r="Q170" s="31"/>
      <c r="R170" s="15"/>
      <c r="S170" s="15">
        <f>2597+450</f>
        <v>3047</v>
      </c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  <c r="AF170" s="15"/>
      <c r="AG170" s="15"/>
    </row>
    <row r="171" spans="1:33" s="26" customFormat="1" ht="20.100000000000001" customHeight="1">
      <c r="A171" s="235" t="s">
        <v>382</v>
      </c>
      <c r="B171" s="236"/>
      <c r="C171" s="29">
        <f>SUM(C46,C102,C170)</f>
        <v>5858</v>
      </c>
      <c r="D171" s="29">
        <f>SUM(D46,D102,D170)</f>
        <v>475</v>
      </c>
      <c r="E171" s="29">
        <f>SUM(E46,E102,E170)</f>
        <v>1613</v>
      </c>
      <c r="F171" s="29">
        <f>SUM(F46,F102,F170)</f>
        <v>4245</v>
      </c>
      <c r="G171" s="29">
        <f>SUM(G46,G102,G170)</f>
        <v>60</v>
      </c>
      <c r="H171" s="42">
        <f>G171*100/C171</f>
        <v>1.0242403550699897</v>
      </c>
      <c r="I171" s="29">
        <f>SUM(I46,I102,I170)</f>
        <v>208</v>
      </c>
      <c r="J171" s="42">
        <f>I171*100/C171</f>
        <v>3.5506998975759645</v>
      </c>
      <c r="K171" s="29">
        <f>SUM(K46,K102,K170)</f>
        <v>665</v>
      </c>
      <c r="L171" s="42">
        <f>K171*100/C171</f>
        <v>11.351997268692386</v>
      </c>
      <c r="M171" s="29">
        <f>SUM(M46,M102,M170)</f>
        <v>4722</v>
      </c>
      <c r="N171" s="42">
        <f t="shared" si="29"/>
        <v>80.607715944008191</v>
      </c>
      <c r="O171" s="29">
        <f>SUM(O46,O102,O170)</f>
        <v>203</v>
      </c>
      <c r="P171" s="42">
        <f t="shared" si="30"/>
        <v>3.4653465346534653</v>
      </c>
      <c r="Q171" s="29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  <c r="AF171" s="15"/>
      <c r="AG171" s="15"/>
    </row>
    <row r="172" spans="1:33" s="14" customFormat="1" ht="30" customHeight="1">
      <c r="A172" s="50"/>
      <c r="B172" s="237" t="s">
        <v>383</v>
      </c>
      <c r="C172" s="237"/>
      <c r="D172" s="237"/>
      <c r="E172" s="237"/>
      <c r="F172" s="237"/>
      <c r="G172" s="51"/>
      <c r="H172" s="51"/>
      <c r="I172" s="51"/>
      <c r="J172" s="51"/>
      <c r="K172" s="51"/>
      <c r="L172" s="51"/>
      <c r="M172" s="51"/>
      <c r="N172" s="51"/>
      <c r="O172" s="51"/>
      <c r="P172" s="51"/>
      <c r="Q172" s="90"/>
    </row>
    <row r="173" spans="1:33" s="17" customFormat="1" ht="30" customHeight="1">
      <c r="A173" s="52">
        <v>1</v>
      </c>
      <c r="B173" s="60" t="s">
        <v>73</v>
      </c>
      <c r="C173" s="54">
        <f>SUM(G173,I173,K173,M173,O173)</f>
        <v>40</v>
      </c>
      <c r="D173" s="173"/>
      <c r="E173" s="62">
        <f>C173-F173</f>
        <v>10</v>
      </c>
      <c r="F173" s="53">
        <v>30</v>
      </c>
      <c r="G173" s="38">
        <v>0</v>
      </c>
      <c r="H173" s="40">
        <f>G173*100/C173</f>
        <v>0</v>
      </c>
      <c r="I173" s="38">
        <v>0</v>
      </c>
      <c r="J173" s="40">
        <f>I173*100/C173</f>
        <v>0</v>
      </c>
      <c r="K173" s="38">
        <v>10</v>
      </c>
      <c r="L173" s="40">
        <f>K173*100/C173</f>
        <v>25</v>
      </c>
      <c r="M173" s="38">
        <v>30</v>
      </c>
      <c r="N173" s="40">
        <f>M173*100/C173</f>
        <v>75</v>
      </c>
      <c r="O173" s="38">
        <v>0</v>
      </c>
      <c r="P173" s="40">
        <f>O173*100/C173</f>
        <v>0</v>
      </c>
      <c r="Q173" s="63"/>
    </row>
    <row r="174" spans="1:33" s="17" customFormat="1" ht="30" customHeight="1">
      <c r="A174" s="52">
        <v>2</v>
      </c>
      <c r="B174" s="60" t="s">
        <v>74</v>
      </c>
      <c r="C174" s="54">
        <f>SUM(G174,I174,K174,M174,O174)</f>
        <v>21</v>
      </c>
      <c r="D174" s="173">
        <v>16</v>
      </c>
      <c r="E174" s="62">
        <f>C174-F174</f>
        <v>12</v>
      </c>
      <c r="F174" s="53">
        <v>9</v>
      </c>
      <c r="G174" s="38">
        <v>1</v>
      </c>
      <c r="H174" s="40">
        <f>G174*100/C174</f>
        <v>4.7619047619047619</v>
      </c>
      <c r="I174" s="38">
        <v>0</v>
      </c>
      <c r="J174" s="40">
        <f>I174*100/C174</f>
        <v>0</v>
      </c>
      <c r="K174" s="38">
        <v>1</v>
      </c>
      <c r="L174" s="40">
        <f>K174*100/C174</f>
        <v>4.7619047619047619</v>
      </c>
      <c r="M174" s="38">
        <v>18</v>
      </c>
      <c r="N174" s="40">
        <f>M174*100/C174</f>
        <v>85.714285714285708</v>
      </c>
      <c r="O174" s="38">
        <v>1</v>
      </c>
      <c r="P174" s="40">
        <f>O174*100/C174</f>
        <v>4.7619047619047619</v>
      </c>
      <c r="Q174" s="63"/>
    </row>
    <row r="175" spans="1:33" s="26" customFormat="1" ht="30" customHeight="1">
      <c r="A175" s="235" t="s">
        <v>103</v>
      </c>
      <c r="B175" s="236"/>
      <c r="C175" s="29">
        <f>SUM(C173:C174)</f>
        <v>61</v>
      </c>
      <c r="D175" s="29">
        <f t="shared" ref="D175:O175" si="34">SUM(D173:D174)</f>
        <v>16</v>
      </c>
      <c r="E175" s="29">
        <f t="shared" si="34"/>
        <v>22</v>
      </c>
      <c r="F175" s="29">
        <f t="shared" si="34"/>
        <v>39</v>
      </c>
      <c r="G175" s="29">
        <f t="shared" si="34"/>
        <v>1</v>
      </c>
      <c r="H175" s="42">
        <f>G175*100/C175</f>
        <v>1.639344262295082</v>
      </c>
      <c r="I175" s="29">
        <f t="shared" si="34"/>
        <v>0</v>
      </c>
      <c r="J175" s="42">
        <f>I175*100/C175</f>
        <v>0</v>
      </c>
      <c r="K175" s="29">
        <f t="shared" si="34"/>
        <v>11</v>
      </c>
      <c r="L175" s="42">
        <f>K175*100/C175</f>
        <v>18.032786885245901</v>
      </c>
      <c r="M175" s="29">
        <f t="shared" si="34"/>
        <v>48</v>
      </c>
      <c r="N175" s="42">
        <f>M175*100/C175</f>
        <v>78.688524590163937</v>
      </c>
      <c r="O175" s="29">
        <f t="shared" si="34"/>
        <v>1</v>
      </c>
      <c r="P175" s="42">
        <f>O175*100/C175</f>
        <v>1.639344262295082</v>
      </c>
      <c r="Q175" s="29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  <c r="AF175" s="15"/>
      <c r="AG175" s="15"/>
    </row>
    <row r="176" spans="1:33" s="17" customFormat="1" ht="30" customHeight="1">
      <c r="A176" s="238" t="s">
        <v>384</v>
      </c>
      <c r="B176" s="239"/>
      <c r="C176" s="122">
        <f>SUM(C171,C175)</f>
        <v>5919</v>
      </c>
      <c r="D176" s="122">
        <f t="shared" ref="D176:O176" si="35">SUM(D171,D175)</f>
        <v>491</v>
      </c>
      <c r="E176" s="122">
        <f t="shared" si="35"/>
        <v>1635</v>
      </c>
      <c r="F176" s="122">
        <f t="shared" si="35"/>
        <v>4284</v>
      </c>
      <c r="G176" s="122">
        <f t="shared" si="35"/>
        <v>61</v>
      </c>
      <c r="H176" s="108">
        <f>G176*100/C176</f>
        <v>1.0305794897786789</v>
      </c>
      <c r="I176" s="122">
        <f t="shared" si="35"/>
        <v>208</v>
      </c>
      <c r="J176" s="108">
        <f>I176*100/C176</f>
        <v>3.5141071126879542</v>
      </c>
      <c r="K176" s="122">
        <f t="shared" si="35"/>
        <v>676</v>
      </c>
      <c r="L176" s="108">
        <f>K176*100/C176</f>
        <v>11.420848116235851</v>
      </c>
      <c r="M176" s="122">
        <f t="shared" si="35"/>
        <v>4770</v>
      </c>
      <c r="N176" s="108">
        <f>M176*100/C176</f>
        <v>80.587937151545873</v>
      </c>
      <c r="O176" s="122">
        <f t="shared" si="35"/>
        <v>204</v>
      </c>
      <c r="P176" s="108">
        <f>O176*100/C176</f>
        <v>3.446528129751647</v>
      </c>
      <c r="Q176" s="164"/>
    </row>
    <row r="177" spans="1:17" ht="18" customHeight="1"/>
    <row r="178" spans="1:17" ht="18" customHeight="1">
      <c r="B178" s="34"/>
      <c r="L178" s="230" t="s">
        <v>385</v>
      </c>
      <c r="M178" s="230"/>
      <c r="N178" s="230"/>
      <c r="O178" s="230"/>
      <c r="P178" s="230"/>
      <c r="Q178" s="230"/>
    </row>
    <row r="179" spans="1:17" ht="18" customHeight="1">
      <c r="B179" s="9"/>
      <c r="C179" s="9"/>
      <c r="D179" s="9"/>
      <c r="E179" s="9"/>
      <c r="F179" s="9"/>
      <c r="G179" s="9"/>
      <c r="H179" s="9"/>
      <c r="I179" s="9"/>
      <c r="L179" s="214" t="s">
        <v>19</v>
      </c>
      <c r="M179" s="214"/>
      <c r="N179" s="214"/>
      <c r="O179" s="214"/>
      <c r="P179" s="214"/>
      <c r="Q179" s="214"/>
    </row>
    <row r="180" spans="1:17" ht="18" customHeight="1">
      <c r="A180" s="214" t="s">
        <v>386</v>
      </c>
      <c r="B180" s="214"/>
      <c r="C180" s="214"/>
      <c r="D180" s="214"/>
      <c r="E180" s="214"/>
      <c r="F180" s="214"/>
      <c r="G180" s="214"/>
      <c r="H180" s="214"/>
      <c r="I180" s="214"/>
      <c r="L180" s="214" t="s">
        <v>17</v>
      </c>
      <c r="M180" s="214"/>
      <c r="N180" s="214"/>
      <c r="O180" s="214"/>
      <c r="P180" s="214"/>
      <c r="Q180" s="214"/>
    </row>
    <row r="181" spans="1:17" ht="18" customHeight="1"/>
    <row r="182" spans="1:17" ht="18" customHeight="1"/>
    <row r="183" spans="1:17" ht="18" customHeight="1">
      <c r="B183" s="34"/>
    </row>
    <row r="184" spans="1:17" ht="18" customHeight="1">
      <c r="B184" s="34"/>
    </row>
    <row r="185" spans="1:17" ht="18" customHeight="1">
      <c r="A185" s="215" t="s">
        <v>267</v>
      </c>
      <c r="B185" s="215"/>
      <c r="C185" s="215"/>
      <c r="D185" s="215"/>
      <c r="E185" s="215"/>
      <c r="F185" s="215"/>
      <c r="G185" s="215"/>
      <c r="H185" s="215"/>
      <c r="I185" s="215"/>
      <c r="L185" s="215" t="s">
        <v>63</v>
      </c>
      <c r="M185" s="215"/>
      <c r="N185" s="215"/>
      <c r="O185" s="215"/>
      <c r="P185" s="215"/>
      <c r="Q185" s="215"/>
    </row>
    <row r="186" spans="1:17" ht="18" customHeight="1">
      <c r="A186" s="10"/>
    </row>
    <row r="187" spans="1:17" ht="18" customHeight="1">
      <c r="A187" s="10"/>
    </row>
    <row r="188" spans="1:17" ht="18" customHeight="1">
      <c r="A188" s="10"/>
    </row>
    <row r="189" spans="1:17" ht="18" customHeight="1">
      <c r="A189" s="10"/>
    </row>
    <row r="190" spans="1:17" ht="18" customHeight="1">
      <c r="A190" s="10"/>
    </row>
    <row r="191" spans="1:17" ht="18" customHeight="1">
      <c r="A191" s="10"/>
    </row>
    <row r="192" spans="1:17" ht="18" customHeight="1">
      <c r="A192" s="10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</row>
    <row r="193" spans="1:17" ht="18" customHeight="1">
      <c r="A193" s="101" t="s">
        <v>53</v>
      </c>
      <c r="C193" s="165">
        <f>SUM(G176,I176,K176,M176)</f>
        <v>5715</v>
      </c>
      <c r="D193" s="166">
        <f>C193*100/C176</f>
        <v>96.553471870248359</v>
      </c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</row>
    <row r="194" spans="1:17" ht="18" customHeight="1">
      <c r="A194" s="101" t="s">
        <v>14</v>
      </c>
      <c r="C194" s="165">
        <f>O176</f>
        <v>204</v>
      </c>
      <c r="D194" s="166">
        <f>C194*100/C176</f>
        <v>3.446528129751647</v>
      </c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</row>
    <row r="195" spans="1:17" ht="20.100000000000001" customHeight="1"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</row>
    <row r="196" spans="1:17" ht="20.100000000000001" customHeight="1"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</row>
    <row r="197" spans="1:17" ht="20.100000000000001" customHeight="1"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</row>
    <row r="198" spans="1:17" ht="20.100000000000001" customHeight="1"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</row>
    <row r="199" spans="1:17" ht="20.100000000000001" customHeight="1"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</row>
    <row r="200" spans="1:17"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</row>
    <row r="201" spans="1:17"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</row>
    <row r="202" spans="1:17"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</row>
    <row r="203" spans="1:17"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</row>
    <row r="204" spans="1:17"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</row>
    <row r="205" spans="1:17"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</row>
    <row r="206" spans="1:17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</row>
    <row r="207" spans="1:17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</row>
    <row r="208" spans="1:17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</row>
    <row r="209" spans="1:17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</row>
    <row r="210" spans="1:17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</row>
    <row r="211" spans="1:17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</row>
    <row r="212" spans="1:17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</row>
    <row r="213" spans="1:17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</row>
    <row r="214" spans="1:17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</row>
    <row r="215" spans="1:17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</row>
    <row r="216" spans="1:17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</row>
    <row r="217" spans="1:17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</row>
  </sheetData>
  <mergeCells count="39">
    <mergeCell ref="A1:F1"/>
    <mergeCell ref="K1:Q1"/>
    <mergeCell ref="A2:F2"/>
    <mergeCell ref="K2:Q2"/>
    <mergeCell ref="A3:F3"/>
    <mergeCell ref="K3:Q3"/>
    <mergeCell ref="B11:F11"/>
    <mergeCell ref="K9:L9"/>
    <mergeCell ref="M9:N9"/>
    <mergeCell ref="O9:P9"/>
    <mergeCell ref="E9:E10"/>
    <mergeCell ref="F9:F10"/>
    <mergeCell ref="B8:B10"/>
    <mergeCell ref="C8:F8"/>
    <mergeCell ref="G9:H9"/>
    <mergeCell ref="I9:J9"/>
    <mergeCell ref="C9:C10"/>
    <mergeCell ref="D9:D10"/>
    <mergeCell ref="A4:F4"/>
    <mergeCell ref="A5:Q5"/>
    <mergeCell ref="A6:Q6"/>
    <mergeCell ref="G8:P8"/>
    <mergeCell ref="Q8:Q10"/>
    <mergeCell ref="A8:A10"/>
    <mergeCell ref="A46:B46"/>
    <mergeCell ref="B47:F47"/>
    <mergeCell ref="A102:B102"/>
    <mergeCell ref="B103:F103"/>
    <mergeCell ref="A170:B170"/>
    <mergeCell ref="A171:B171"/>
    <mergeCell ref="B172:F172"/>
    <mergeCell ref="A175:B175"/>
    <mergeCell ref="A176:B176"/>
    <mergeCell ref="L178:Q178"/>
    <mergeCell ref="L179:Q179"/>
    <mergeCell ref="A180:I180"/>
    <mergeCell ref="L180:Q180"/>
    <mergeCell ref="A185:I185"/>
    <mergeCell ref="L185:Q185"/>
  </mergeCells>
  <phoneticPr fontId="2" type="noConversion"/>
  <pageMargins left="0.6" right="0.25" top="0.3" bottom="0.5" header="0" footer="0.25"/>
  <pageSetup paperSize="9" orientation="landscape" r:id="rId1"/>
  <headerFooter alignWithMargins="0">
    <oddFooter>&amp;L&amp;"Times New Roman,Italic"&amp;8TK.KQRL_2018-2019_CĐ&amp;R&amp;P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4"/>
  <sheetViews>
    <sheetView view="pageBreakPreview" topLeftCell="A18" zoomScaleNormal="100" zoomScaleSheetLayoutView="100" workbookViewId="0">
      <selection activeCell="A37" sqref="A37:XFD43"/>
    </sheetView>
  </sheetViews>
  <sheetFormatPr defaultRowHeight="15"/>
  <cols>
    <col min="1" max="1" width="6.625" style="2" customWidth="1"/>
    <col min="2" max="2" width="16.625" style="2" customWidth="1"/>
    <col min="3" max="3" width="9.625" style="2" customWidth="1"/>
    <col min="4" max="4" width="6.625" style="2" customWidth="1"/>
    <col min="5" max="6" width="6.625" style="2" hidden="1" customWidth="1"/>
    <col min="7" max="7" width="7.125" style="2" customWidth="1"/>
    <col min="8" max="8" width="8.125" style="2" customWidth="1"/>
    <col min="9" max="9" width="7.125" style="2" customWidth="1"/>
    <col min="10" max="10" width="8.125" style="2" customWidth="1"/>
    <col min="11" max="11" width="7.125" style="2" customWidth="1"/>
    <col min="12" max="12" width="8.125" style="2" customWidth="1"/>
    <col min="13" max="13" width="7.125" style="2" customWidth="1"/>
    <col min="14" max="14" width="8.125" style="2" customWidth="1"/>
    <col min="15" max="15" width="7.125" style="2" customWidth="1"/>
    <col min="16" max="16" width="8.125" style="2" customWidth="1"/>
    <col min="17" max="17" width="16.625" style="2" customWidth="1"/>
    <col min="18" max="16384" width="9" style="13"/>
  </cols>
  <sheetData>
    <row r="1" spans="1:33" ht="18" customHeight="1">
      <c r="A1" s="216" t="s">
        <v>29</v>
      </c>
      <c r="B1" s="216"/>
      <c r="C1" s="216"/>
      <c r="D1" s="216"/>
      <c r="E1" s="216"/>
      <c r="F1" s="216"/>
      <c r="G1" s="20"/>
      <c r="K1" s="214" t="s">
        <v>6</v>
      </c>
      <c r="L1" s="214"/>
      <c r="M1" s="214"/>
      <c r="N1" s="214"/>
      <c r="O1" s="214"/>
      <c r="P1" s="214"/>
      <c r="Q1" s="214"/>
    </row>
    <row r="2" spans="1:33" ht="18" customHeight="1">
      <c r="A2" s="214" t="s">
        <v>107</v>
      </c>
      <c r="B2" s="214"/>
      <c r="C2" s="214"/>
      <c r="D2" s="214"/>
      <c r="E2" s="214"/>
      <c r="F2" s="214"/>
      <c r="G2" s="20"/>
      <c r="K2" s="215" t="s">
        <v>7</v>
      </c>
      <c r="L2" s="215"/>
      <c r="M2" s="215"/>
      <c r="N2" s="215"/>
      <c r="O2" s="215"/>
      <c r="P2" s="215"/>
      <c r="Q2" s="215"/>
    </row>
    <row r="3" spans="1:33" ht="18" customHeight="1">
      <c r="A3" s="214" t="s">
        <v>108</v>
      </c>
      <c r="B3" s="214"/>
      <c r="C3" s="214"/>
      <c r="D3" s="214"/>
      <c r="E3" s="214"/>
      <c r="F3" s="214"/>
      <c r="G3" s="169"/>
      <c r="K3" s="217"/>
      <c r="L3" s="217"/>
      <c r="M3" s="217"/>
      <c r="N3" s="217"/>
      <c r="O3" s="217"/>
      <c r="P3" s="217"/>
      <c r="Q3" s="217"/>
    </row>
    <row r="4" spans="1:33" s="25" customFormat="1" ht="18" customHeight="1">
      <c r="A4" s="219"/>
      <c r="B4" s="219"/>
      <c r="C4" s="219"/>
      <c r="D4" s="219"/>
      <c r="E4" s="219"/>
      <c r="F4" s="219"/>
      <c r="G4" s="28"/>
      <c r="H4" s="168"/>
      <c r="I4" s="168"/>
      <c r="J4" s="168"/>
    </row>
    <row r="5" spans="1:33" s="15" customFormat="1" ht="30" customHeight="1">
      <c r="A5" s="218" t="s">
        <v>266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</row>
    <row r="6" spans="1:33" s="15" customFormat="1" ht="24.95" customHeight="1">
      <c r="A6" s="220" t="s">
        <v>395</v>
      </c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</row>
    <row r="7" spans="1:33" s="15" customFormat="1" ht="1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4"/>
    </row>
    <row r="8" spans="1:33" s="16" customFormat="1" ht="18" customHeight="1">
      <c r="A8" s="221" t="s">
        <v>0</v>
      </c>
      <c r="B8" s="221" t="s">
        <v>31</v>
      </c>
      <c r="C8" s="211" t="s">
        <v>8</v>
      </c>
      <c r="D8" s="211"/>
      <c r="E8" s="211"/>
      <c r="F8" s="211"/>
      <c r="G8" s="240" t="s">
        <v>16</v>
      </c>
      <c r="H8" s="241"/>
      <c r="I8" s="241"/>
      <c r="J8" s="241"/>
      <c r="K8" s="241"/>
      <c r="L8" s="241"/>
      <c r="M8" s="241"/>
      <c r="N8" s="241"/>
      <c r="O8" s="241"/>
      <c r="P8" s="241"/>
      <c r="Q8" s="222" t="s">
        <v>15</v>
      </c>
    </row>
    <row r="9" spans="1:33" s="16" customFormat="1" ht="18" customHeight="1">
      <c r="A9" s="221"/>
      <c r="B9" s="211"/>
      <c r="C9" s="225" t="s">
        <v>9</v>
      </c>
      <c r="D9" s="211" t="s">
        <v>10</v>
      </c>
      <c r="E9" s="211" t="s">
        <v>1</v>
      </c>
      <c r="F9" s="211" t="s">
        <v>2</v>
      </c>
      <c r="G9" s="211" t="s">
        <v>11</v>
      </c>
      <c r="H9" s="211"/>
      <c r="I9" s="211" t="s">
        <v>12</v>
      </c>
      <c r="J9" s="211"/>
      <c r="K9" s="211" t="s">
        <v>13</v>
      </c>
      <c r="L9" s="211"/>
      <c r="M9" s="211" t="s">
        <v>5</v>
      </c>
      <c r="N9" s="211"/>
      <c r="O9" s="211" t="s">
        <v>14</v>
      </c>
      <c r="P9" s="211"/>
      <c r="Q9" s="223"/>
    </row>
    <row r="10" spans="1:33" s="14" customFormat="1" ht="18" customHeight="1">
      <c r="A10" s="221"/>
      <c r="B10" s="211"/>
      <c r="C10" s="225"/>
      <c r="D10" s="211"/>
      <c r="E10" s="211"/>
      <c r="F10" s="211"/>
      <c r="G10" s="12" t="s">
        <v>3</v>
      </c>
      <c r="H10" s="12" t="s">
        <v>4</v>
      </c>
      <c r="I10" s="12" t="s">
        <v>3</v>
      </c>
      <c r="J10" s="12" t="s">
        <v>4</v>
      </c>
      <c r="K10" s="12" t="s">
        <v>3</v>
      </c>
      <c r="L10" s="12" t="s">
        <v>4</v>
      </c>
      <c r="M10" s="12" t="s">
        <v>3</v>
      </c>
      <c r="N10" s="12" t="s">
        <v>4</v>
      </c>
      <c r="O10" s="12" t="s">
        <v>3</v>
      </c>
      <c r="P10" s="12" t="s">
        <v>4</v>
      </c>
      <c r="Q10" s="224"/>
    </row>
    <row r="11" spans="1:33" s="17" customFormat="1" ht="30" customHeight="1">
      <c r="A11" s="52">
        <v>1</v>
      </c>
      <c r="B11" s="60" t="s">
        <v>396</v>
      </c>
      <c r="C11" s="29">
        <f>SUM(G11,I11,K11,M11,O11)</f>
        <v>23</v>
      </c>
      <c r="D11" s="173">
        <v>1</v>
      </c>
      <c r="E11" s="62">
        <f>C11-F11</f>
        <v>22</v>
      </c>
      <c r="F11" s="53">
        <v>1</v>
      </c>
      <c r="G11" s="38">
        <v>0</v>
      </c>
      <c r="H11" s="40">
        <f>G11*100/C11</f>
        <v>0</v>
      </c>
      <c r="I11" s="38">
        <v>0</v>
      </c>
      <c r="J11" s="40">
        <f>I11*100/C11</f>
        <v>0</v>
      </c>
      <c r="K11" s="38">
        <v>16</v>
      </c>
      <c r="L11" s="40">
        <f>K11*100/C11</f>
        <v>69.565217391304344</v>
      </c>
      <c r="M11" s="38">
        <v>5</v>
      </c>
      <c r="N11" s="40">
        <f>M11*100/C11</f>
        <v>21.739130434782609</v>
      </c>
      <c r="O11" s="38">
        <v>2</v>
      </c>
      <c r="P11" s="40">
        <f>O11*100/C11</f>
        <v>8.695652173913043</v>
      </c>
      <c r="Q11" s="63"/>
    </row>
    <row r="12" spans="1:33" s="17" customFormat="1" ht="30" customHeight="1">
      <c r="A12" s="52">
        <v>2</v>
      </c>
      <c r="B12" s="60" t="s">
        <v>397</v>
      </c>
      <c r="C12" s="29">
        <f t="shared" ref="C12:C13" si="0">SUM(G12,I12,K12,M12,O12)</f>
        <v>12</v>
      </c>
      <c r="D12" s="173">
        <v>1</v>
      </c>
      <c r="E12" s="62">
        <f>C12-F12</f>
        <v>12</v>
      </c>
      <c r="F12" s="53">
        <v>0</v>
      </c>
      <c r="G12" s="38">
        <v>0</v>
      </c>
      <c r="H12" s="40">
        <f>G12*100/C12</f>
        <v>0</v>
      </c>
      <c r="I12" s="38">
        <v>0</v>
      </c>
      <c r="J12" s="40">
        <f>I12*100/C12</f>
        <v>0</v>
      </c>
      <c r="K12" s="38">
        <v>7</v>
      </c>
      <c r="L12" s="40">
        <f>K12*100/C12</f>
        <v>58.333333333333336</v>
      </c>
      <c r="M12" s="38">
        <v>5</v>
      </c>
      <c r="N12" s="40">
        <f>M12*100/C12</f>
        <v>41.666666666666664</v>
      </c>
      <c r="O12" s="38">
        <v>0</v>
      </c>
      <c r="P12" s="40">
        <f>O12*100/C12</f>
        <v>0</v>
      </c>
      <c r="Q12" s="63"/>
    </row>
    <row r="13" spans="1:33" s="17" customFormat="1" ht="30" customHeight="1">
      <c r="A13" s="52">
        <v>3</v>
      </c>
      <c r="B13" s="60" t="s">
        <v>398</v>
      </c>
      <c r="C13" s="29">
        <f t="shared" si="0"/>
        <v>39</v>
      </c>
      <c r="D13" s="173">
        <v>2</v>
      </c>
      <c r="E13" s="62">
        <f>C13-F13</f>
        <v>38</v>
      </c>
      <c r="F13" s="53">
        <v>1</v>
      </c>
      <c r="G13" s="38">
        <v>0</v>
      </c>
      <c r="H13" s="40">
        <f>G13*100/C13</f>
        <v>0</v>
      </c>
      <c r="I13" s="38">
        <v>11</v>
      </c>
      <c r="J13" s="40">
        <f>I13*100/C13</f>
        <v>28.205128205128204</v>
      </c>
      <c r="K13" s="38">
        <v>27</v>
      </c>
      <c r="L13" s="40">
        <f>K13*100/C13</f>
        <v>69.230769230769226</v>
      </c>
      <c r="M13" s="38">
        <v>0</v>
      </c>
      <c r="N13" s="40">
        <f>M13*100/C13</f>
        <v>0</v>
      </c>
      <c r="O13" s="38">
        <v>1</v>
      </c>
      <c r="P13" s="40">
        <f>O13*100/C13</f>
        <v>2.5641025641025643</v>
      </c>
      <c r="Q13" s="63"/>
    </row>
    <row r="14" spans="1:33" s="26" customFormat="1" ht="30" customHeight="1">
      <c r="A14" s="235" t="s">
        <v>399</v>
      </c>
      <c r="B14" s="236"/>
      <c r="C14" s="29">
        <f>SUM(C11:C13)</f>
        <v>74</v>
      </c>
      <c r="D14" s="29">
        <f t="shared" ref="D14:O14" si="1">SUM(D11:D13)</f>
        <v>4</v>
      </c>
      <c r="E14" s="29">
        <f t="shared" si="1"/>
        <v>72</v>
      </c>
      <c r="F14" s="29">
        <f t="shared" si="1"/>
        <v>2</v>
      </c>
      <c r="G14" s="29">
        <f t="shared" si="1"/>
        <v>0</v>
      </c>
      <c r="H14" s="42">
        <f>G14*100/C14</f>
        <v>0</v>
      </c>
      <c r="I14" s="29">
        <f>SUM(I11:I13)</f>
        <v>11</v>
      </c>
      <c r="J14" s="42">
        <f>I14*100/C14</f>
        <v>14.864864864864865</v>
      </c>
      <c r="K14" s="29">
        <f t="shared" si="1"/>
        <v>50</v>
      </c>
      <c r="L14" s="42">
        <f>K14*100/C14</f>
        <v>67.567567567567565</v>
      </c>
      <c r="M14" s="29">
        <f t="shared" si="1"/>
        <v>10</v>
      </c>
      <c r="N14" s="42">
        <f t="shared" ref="N14" si="2">M14*100/C14</f>
        <v>13.513513513513514</v>
      </c>
      <c r="O14" s="29">
        <f t="shared" si="1"/>
        <v>3</v>
      </c>
      <c r="P14" s="42">
        <f t="shared" ref="P14" si="3">O14*100/C14</f>
        <v>4.0540540540540544</v>
      </c>
      <c r="Q14" s="29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</row>
    <row r="15" spans="1:33" ht="18" customHeight="1">
      <c r="Q15" s="95"/>
    </row>
    <row r="16" spans="1:33" ht="18" customHeight="1">
      <c r="B16" s="34"/>
      <c r="L16" s="230" t="s">
        <v>393</v>
      </c>
      <c r="M16" s="230"/>
      <c r="N16" s="230"/>
      <c r="O16" s="230"/>
      <c r="P16" s="230"/>
      <c r="Q16" s="230"/>
    </row>
    <row r="17" spans="1:17" ht="18" customHeight="1">
      <c r="B17" s="9"/>
      <c r="C17" s="9"/>
      <c r="D17" s="9"/>
      <c r="E17" s="9"/>
      <c r="F17" s="9"/>
      <c r="G17" s="9"/>
      <c r="H17" s="9"/>
      <c r="I17" s="9"/>
      <c r="L17" s="214" t="s">
        <v>19</v>
      </c>
      <c r="M17" s="214"/>
      <c r="N17" s="214"/>
      <c r="O17" s="214"/>
      <c r="P17" s="214"/>
      <c r="Q17" s="214"/>
    </row>
    <row r="18" spans="1:17" ht="18" customHeight="1">
      <c r="A18" s="214" t="s">
        <v>214</v>
      </c>
      <c r="B18" s="214"/>
      <c r="C18" s="214"/>
      <c r="D18" s="214"/>
      <c r="E18" s="214"/>
      <c r="F18" s="214"/>
      <c r="G18" s="214"/>
      <c r="H18" s="214"/>
      <c r="I18" s="214"/>
      <c r="L18" s="214" t="s">
        <v>17</v>
      </c>
      <c r="M18" s="214"/>
      <c r="N18" s="214"/>
      <c r="O18" s="214"/>
      <c r="P18" s="214"/>
      <c r="Q18" s="214"/>
    </row>
    <row r="19" spans="1:17" ht="18" customHeight="1"/>
    <row r="20" spans="1:17" ht="18" customHeight="1"/>
    <row r="21" spans="1:17" ht="18" customHeight="1">
      <c r="B21" s="34"/>
    </row>
    <row r="22" spans="1:17" ht="18" customHeight="1">
      <c r="B22" s="34"/>
    </row>
    <row r="23" spans="1:17" ht="18" customHeight="1">
      <c r="A23" s="215" t="s">
        <v>267</v>
      </c>
      <c r="B23" s="215"/>
      <c r="C23" s="215"/>
      <c r="D23" s="215"/>
      <c r="E23" s="215"/>
      <c r="F23" s="215"/>
      <c r="G23" s="215"/>
      <c r="H23" s="215"/>
      <c r="I23" s="215"/>
      <c r="L23" s="215" t="s">
        <v>63</v>
      </c>
      <c r="M23" s="215"/>
      <c r="N23" s="215"/>
      <c r="O23" s="215"/>
      <c r="P23" s="215"/>
      <c r="Q23" s="215"/>
    </row>
    <row r="24" spans="1:17" ht="20.100000000000001" customHeight="1">
      <c r="A24" s="10"/>
    </row>
    <row r="25" spans="1:17" ht="20.100000000000001" customHeight="1">
      <c r="A25" s="101" t="s">
        <v>53</v>
      </c>
      <c r="C25" s="177">
        <f>SUM(G14,I14,K14,M14)</f>
        <v>71</v>
      </c>
      <c r="D25" s="166">
        <f>C25*100/C14</f>
        <v>95.945945945945951</v>
      </c>
    </row>
    <row r="26" spans="1:17" ht="18" customHeight="1">
      <c r="A26" s="101" t="s">
        <v>14</v>
      </c>
      <c r="C26" s="177">
        <f>O14</f>
        <v>3</v>
      </c>
      <c r="D26" s="166">
        <f>C26*100/C14</f>
        <v>4.0540540540540544</v>
      </c>
    </row>
    <row r="27" spans="1:17" ht="18" customHeight="1">
      <c r="A27" s="216" t="s">
        <v>29</v>
      </c>
      <c r="B27" s="216"/>
      <c r="C27" s="216"/>
      <c r="D27" s="216"/>
      <c r="E27" s="216"/>
      <c r="F27" s="20"/>
      <c r="G27" s="20"/>
      <c r="K27" s="214" t="s">
        <v>6</v>
      </c>
      <c r="L27" s="214"/>
      <c r="M27" s="214"/>
      <c r="N27" s="214"/>
      <c r="O27" s="214"/>
      <c r="P27" s="214"/>
      <c r="Q27" s="214"/>
    </row>
    <row r="28" spans="1:17" ht="18" customHeight="1">
      <c r="A28" s="214" t="s">
        <v>107</v>
      </c>
      <c r="B28" s="214"/>
      <c r="C28" s="214"/>
      <c r="D28" s="214"/>
      <c r="E28" s="214"/>
      <c r="F28" s="20"/>
      <c r="G28" s="20"/>
      <c r="K28" s="215" t="s">
        <v>7</v>
      </c>
      <c r="L28" s="215"/>
      <c r="M28" s="215"/>
      <c r="N28" s="215"/>
      <c r="O28" s="215"/>
      <c r="P28" s="215"/>
      <c r="Q28" s="215"/>
    </row>
    <row r="29" spans="1:17" ht="18" customHeight="1">
      <c r="A29" s="214" t="s">
        <v>108</v>
      </c>
      <c r="B29" s="214"/>
      <c r="C29" s="214"/>
      <c r="D29" s="214"/>
      <c r="E29" s="214"/>
      <c r="F29" s="20"/>
      <c r="G29" s="27"/>
      <c r="K29" s="217"/>
      <c r="L29" s="217"/>
      <c r="M29" s="217"/>
      <c r="N29" s="217"/>
      <c r="O29" s="217"/>
      <c r="P29" s="217"/>
      <c r="Q29" s="217"/>
    </row>
    <row r="30" spans="1:17" s="25" customFormat="1" ht="18" customHeight="1">
      <c r="A30" s="219"/>
      <c r="B30" s="219"/>
      <c r="C30" s="219"/>
      <c r="D30" s="219"/>
      <c r="E30" s="219"/>
      <c r="F30" s="28"/>
      <c r="G30" s="28"/>
      <c r="H30" s="24"/>
      <c r="I30" s="24"/>
      <c r="J30" s="24"/>
    </row>
    <row r="31" spans="1:17" s="15" customFormat="1" ht="24.95" customHeight="1">
      <c r="A31" s="218" t="s">
        <v>266</v>
      </c>
      <c r="B31" s="218"/>
      <c r="C31" s="218"/>
      <c r="D31" s="218"/>
      <c r="E31" s="218"/>
      <c r="F31" s="218"/>
      <c r="G31" s="218"/>
      <c r="H31" s="218"/>
      <c r="I31" s="218"/>
      <c r="J31" s="218"/>
      <c r="K31" s="218"/>
      <c r="L31" s="218"/>
      <c r="M31" s="218"/>
      <c r="N31" s="218"/>
      <c r="O31" s="218"/>
      <c r="P31" s="218"/>
      <c r="Q31" s="218"/>
    </row>
    <row r="32" spans="1:17" s="15" customFormat="1" ht="20.100000000000001" customHeight="1">
      <c r="A32" s="220" t="s">
        <v>106</v>
      </c>
      <c r="B32" s="220"/>
      <c r="C32" s="220"/>
      <c r="D32" s="220"/>
      <c r="E32" s="220"/>
      <c r="F32" s="220"/>
      <c r="G32" s="220"/>
      <c r="H32" s="220"/>
      <c r="I32" s="220"/>
      <c r="J32" s="220"/>
      <c r="K32" s="220"/>
      <c r="L32" s="220"/>
      <c r="M32" s="220"/>
      <c r="N32" s="220"/>
      <c r="O32" s="220"/>
      <c r="P32" s="220"/>
      <c r="Q32" s="220"/>
    </row>
    <row r="33" spans="1:33" s="15" customFormat="1" ht="9.9499999999999993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4"/>
    </row>
    <row r="34" spans="1:33" s="16" customFormat="1" ht="18" customHeight="1">
      <c r="A34" s="221" t="s">
        <v>0</v>
      </c>
      <c r="B34" s="221" t="s">
        <v>31</v>
      </c>
      <c r="C34" s="211" t="s">
        <v>8</v>
      </c>
      <c r="D34" s="211"/>
      <c r="E34" s="211"/>
      <c r="F34" s="211"/>
      <c r="G34" s="240" t="s">
        <v>16</v>
      </c>
      <c r="H34" s="241"/>
      <c r="I34" s="241"/>
      <c r="J34" s="241"/>
      <c r="K34" s="241"/>
      <c r="L34" s="241"/>
      <c r="M34" s="241"/>
      <c r="N34" s="241"/>
      <c r="O34" s="241"/>
      <c r="P34" s="241"/>
      <c r="Q34" s="222" t="s">
        <v>15</v>
      </c>
    </row>
    <row r="35" spans="1:33" s="16" customFormat="1" ht="18" customHeight="1">
      <c r="A35" s="221"/>
      <c r="B35" s="211"/>
      <c r="C35" s="225" t="s">
        <v>9</v>
      </c>
      <c r="D35" s="211" t="s">
        <v>10</v>
      </c>
      <c r="E35" s="211" t="s">
        <v>1</v>
      </c>
      <c r="F35" s="211" t="s">
        <v>2</v>
      </c>
      <c r="G35" s="211" t="s">
        <v>11</v>
      </c>
      <c r="H35" s="211"/>
      <c r="I35" s="211" t="s">
        <v>12</v>
      </c>
      <c r="J35" s="211"/>
      <c r="K35" s="211" t="s">
        <v>13</v>
      </c>
      <c r="L35" s="211"/>
      <c r="M35" s="211" t="s">
        <v>394</v>
      </c>
      <c r="N35" s="211"/>
      <c r="O35" s="211" t="s">
        <v>14</v>
      </c>
      <c r="P35" s="211"/>
      <c r="Q35" s="223"/>
    </row>
    <row r="36" spans="1:33" s="14" customFormat="1" ht="18" customHeight="1">
      <c r="A36" s="221"/>
      <c r="B36" s="211"/>
      <c r="C36" s="225"/>
      <c r="D36" s="211"/>
      <c r="E36" s="211"/>
      <c r="F36" s="211"/>
      <c r="G36" s="12" t="s">
        <v>3</v>
      </c>
      <c r="H36" s="12" t="s">
        <v>4</v>
      </c>
      <c r="I36" s="12" t="s">
        <v>3</v>
      </c>
      <c r="J36" s="12" t="s">
        <v>4</v>
      </c>
      <c r="K36" s="12" t="s">
        <v>3</v>
      </c>
      <c r="L36" s="12" t="s">
        <v>4</v>
      </c>
      <c r="M36" s="12" t="s">
        <v>3</v>
      </c>
      <c r="N36" s="12" t="s">
        <v>4</v>
      </c>
      <c r="O36" s="12" t="s">
        <v>3</v>
      </c>
      <c r="P36" s="12" t="s">
        <v>4</v>
      </c>
      <c r="Q36" s="224"/>
    </row>
    <row r="37" spans="1:33" s="17" customFormat="1" ht="20.100000000000001" customHeight="1">
      <c r="A37" s="52">
        <v>1</v>
      </c>
      <c r="B37" s="60" t="s">
        <v>387</v>
      </c>
      <c r="C37" s="54">
        <f>SUM(G37,I37,K37,M37,O37)</f>
        <v>72</v>
      </c>
      <c r="D37" s="173"/>
      <c r="E37" s="62">
        <f t="shared" ref="E37:E43" si="4">C37-F37</f>
        <v>38</v>
      </c>
      <c r="F37" s="53">
        <v>34</v>
      </c>
      <c r="G37" s="52">
        <v>0</v>
      </c>
      <c r="H37" s="40">
        <f t="shared" ref="H37:H44" si="5">G37*100/C37</f>
        <v>0</v>
      </c>
      <c r="I37" s="52">
        <v>0</v>
      </c>
      <c r="J37" s="40">
        <f t="shared" ref="J37:J44" si="6">I37*100/C37</f>
        <v>0</v>
      </c>
      <c r="K37" s="52">
        <v>6</v>
      </c>
      <c r="L37" s="40">
        <f t="shared" ref="L37:L44" si="7">K37*100/C37</f>
        <v>8.3333333333333339</v>
      </c>
      <c r="M37" s="52">
        <v>32</v>
      </c>
      <c r="N37" s="40">
        <f t="shared" ref="N37:N44" si="8">M37*100/C37</f>
        <v>44.444444444444443</v>
      </c>
      <c r="O37" s="52">
        <v>34</v>
      </c>
      <c r="P37" s="40">
        <f t="shared" ref="P37:P44" si="9">O37*100/C37</f>
        <v>47.222222222222221</v>
      </c>
      <c r="Q37" s="162" t="s">
        <v>461</v>
      </c>
    </row>
    <row r="38" spans="1:33" s="17" customFormat="1" ht="20.100000000000001" customHeight="1">
      <c r="A38" s="52">
        <v>2</v>
      </c>
      <c r="B38" s="60" t="s">
        <v>388</v>
      </c>
      <c r="C38" s="54">
        <f t="shared" ref="C38:C43" si="10">SUM(G38,I38,K38,M38,O38)</f>
        <v>42</v>
      </c>
      <c r="D38" s="173"/>
      <c r="E38" s="62">
        <f t="shared" si="4"/>
        <v>24</v>
      </c>
      <c r="F38" s="53">
        <v>18</v>
      </c>
      <c r="G38" s="52">
        <v>0</v>
      </c>
      <c r="H38" s="40">
        <f t="shared" si="5"/>
        <v>0</v>
      </c>
      <c r="I38" s="52">
        <v>0</v>
      </c>
      <c r="J38" s="40">
        <f t="shared" si="6"/>
        <v>0</v>
      </c>
      <c r="K38" s="52">
        <v>11</v>
      </c>
      <c r="L38" s="40">
        <f t="shared" si="7"/>
        <v>26.19047619047619</v>
      </c>
      <c r="M38" s="52">
        <v>29</v>
      </c>
      <c r="N38" s="40">
        <f t="shared" si="8"/>
        <v>69.047619047619051</v>
      </c>
      <c r="O38" s="52">
        <v>2</v>
      </c>
      <c r="P38" s="40">
        <f t="shared" si="9"/>
        <v>4.7619047619047619</v>
      </c>
      <c r="Q38" s="162"/>
    </row>
    <row r="39" spans="1:33" s="17" customFormat="1" ht="20.100000000000001" customHeight="1">
      <c r="A39" s="52">
        <v>3</v>
      </c>
      <c r="B39" s="60" t="s">
        <v>389</v>
      </c>
      <c r="C39" s="54">
        <f t="shared" si="10"/>
        <v>43</v>
      </c>
      <c r="D39" s="173">
        <v>2</v>
      </c>
      <c r="E39" s="62">
        <f t="shared" si="4"/>
        <v>34</v>
      </c>
      <c r="F39" s="53">
        <v>9</v>
      </c>
      <c r="G39" s="52">
        <v>0</v>
      </c>
      <c r="H39" s="40">
        <f t="shared" si="5"/>
        <v>0</v>
      </c>
      <c r="I39" s="52">
        <v>3</v>
      </c>
      <c r="J39" s="40">
        <f t="shared" si="6"/>
        <v>6.9767441860465116</v>
      </c>
      <c r="K39" s="52">
        <v>13</v>
      </c>
      <c r="L39" s="40">
        <f t="shared" si="7"/>
        <v>30.232558139534884</v>
      </c>
      <c r="M39" s="52">
        <v>16</v>
      </c>
      <c r="N39" s="40">
        <f t="shared" si="8"/>
        <v>37.209302325581397</v>
      </c>
      <c r="O39" s="52">
        <v>11</v>
      </c>
      <c r="P39" s="40">
        <f t="shared" si="9"/>
        <v>25.581395348837209</v>
      </c>
      <c r="Q39" s="190" t="s">
        <v>462</v>
      </c>
    </row>
    <row r="40" spans="1:33" s="17" customFormat="1" ht="20.100000000000001" customHeight="1">
      <c r="A40" s="242">
        <v>4</v>
      </c>
      <c r="B40" s="60" t="s">
        <v>390</v>
      </c>
      <c r="C40" s="54">
        <f t="shared" si="10"/>
        <v>13</v>
      </c>
      <c r="D40" s="173">
        <v>10</v>
      </c>
      <c r="E40" s="62">
        <f t="shared" si="4"/>
        <v>13</v>
      </c>
      <c r="F40" s="53">
        <v>0</v>
      </c>
      <c r="G40" s="52">
        <v>1</v>
      </c>
      <c r="H40" s="40">
        <f t="shared" si="5"/>
        <v>7.6923076923076925</v>
      </c>
      <c r="I40" s="52">
        <v>0</v>
      </c>
      <c r="J40" s="40">
        <f t="shared" si="6"/>
        <v>0</v>
      </c>
      <c r="K40" s="52">
        <v>5</v>
      </c>
      <c r="L40" s="40">
        <f t="shared" si="7"/>
        <v>38.46153846153846</v>
      </c>
      <c r="M40" s="52">
        <v>7</v>
      </c>
      <c r="N40" s="40">
        <f t="shared" si="8"/>
        <v>53.846153846153847</v>
      </c>
      <c r="O40" s="52">
        <v>0</v>
      </c>
      <c r="P40" s="40">
        <f t="shared" si="9"/>
        <v>0</v>
      </c>
      <c r="Q40" s="162"/>
    </row>
    <row r="41" spans="1:33" s="17" customFormat="1" ht="20.100000000000001" customHeight="1">
      <c r="A41" s="243"/>
      <c r="B41" s="60" t="s">
        <v>391</v>
      </c>
      <c r="C41" s="54">
        <f t="shared" si="10"/>
        <v>17</v>
      </c>
      <c r="D41" s="173"/>
      <c r="E41" s="62">
        <f t="shared" si="4"/>
        <v>10</v>
      </c>
      <c r="F41" s="53">
        <v>7</v>
      </c>
      <c r="G41" s="52">
        <v>0</v>
      </c>
      <c r="H41" s="40">
        <f t="shared" si="5"/>
        <v>0</v>
      </c>
      <c r="I41" s="52">
        <v>3</v>
      </c>
      <c r="J41" s="40">
        <f t="shared" si="6"/>
        <v>17.647058823529413</v>
      </c>
      <c r="K41" s="52">
        <v>10</v>
      </c>
      <c r="L41" s="40">
        <f t="shared" si="7"/>
        <v>58.823529411764703</v>
      </c>
      <c r="M41" s="52">
        <v>2</v>
      </c>
      <c r="N41" s="40">
        <f t="shared" si="8"/>
        <v>11.764705882352942</v>
      </c>
      <c r="O41" s="52">
        <v>2</v>
      </c>
      <c r="P41" s="40">
        <f t="shared" si="9"/>
        <v>11.764705882352942</v>
      </c>
      <c r="Q41" s="162" t="s">
        <v>436</v>
      </c>
    </row>
    <row r="42" spans="1:33" s="17" customFormat="1" ht="20.100000000000001" customHeight="1">
      <c r="A42" s="242">
        <v>5</v>
      </c>
      <c r="B42" s="60" t="s">
        <v>392</v>
      </c>
      <c r="C42" s="54">
        <f t="shared" si="10"/>
        <v>16</v>
      </c>
      <c r="D42" s="173"/>
      <c r="E42" s="62">
        <f t="shared" si="4"/>
        <v>9</v>
      </c>
      <c r="F42" s="53">
        <v>7</v>
      </c>
      <c r="G42" s="52">
        <v>0</v>
      </c>
      <c r="H42" s="40">
        <f t="shared" si="5"/>
        <v>0</v>
      </c>
      <c r="I42" s="52">
        <v>0</v>
      </c>
      <c r="J42" s="40">
        <f t="shared" si="6"/>
        <v>0</v>
      </c>
      <c r="K42" s="52">
        <v>3</v>
      </c>
      <c r="L42" s="40">
        <f t="shared" si="7"/>
        <v>18.75</v>
      </c>
      <c r="M42" s="52">
        <v>11</v>
      </c>
      <c r="N42" s="40">
        <f t="shared" si="8"/>
        <v>68.75</v>
      </c>
      <c r="O42" s="52">
        <v>2</v>
      </c>
      <c r="P42" s="40">
        <f t="shared" si="9"/>
        <v>12.5</v>
      </c>
      <c r="Q42" s="162" t="s">
        <v>435</v>
      </c>
    </row>
    <row r="43" spans="1:33" s="17" customFormat="1" ht="20.100000000000001" customHeight="1">
      <c r="A43" s="243"/>
      <c r="B43" s="60" t="s">
        <v>411</v>
      </c>
      <c r="C43" s="54">
        <f t="shared" si="10"/>
        <v>8</v>
      </c>
      <c r="D43" s="173">
        <v>6</v>
      </c>
      <c r="E43" s="62">
        <f t="shared" si="4"/>
        <v>5</v>
      </c>
      <c r="F43" s="53">
        <v>3</v>
      </c>
      <c r="G43" s="52">
        <v>0</v>
      </c>
      <c r="H43" s="40">
        <f t="shared" si="5"/>
        <v>0</v>
      </c>
      <c r="I43" s="52">
        <v>5</v>
      </c>
      <c r="J43" s="40">
        <f t="shared" si="6"/>
        <v>62.5</v>
      </c>
      <c r="K43" s="52">
        <v>3</v>
      </c>
      <c r="L43" s="40">
        <f t="shared" si="7"/>
        <v>37.5</v>
      </c>
      <c r="M43" s="52">
        <v>0</v>
      </c>
      <c r="N43" s="40">
        <f t="shared" si="8"/>
        <v>0</v>
      </c>
      <c r="O43" s="52">
        <v>0</v>
      </c>
      <c r="P43" s="40">
        <f t="shared" si="9"/>
        <v>0</v>
      </c>
      <c r="Q43" s="162"/>
    </row>
    <row r="44" spans="1:33" s="26" customFormat="1" ht="24.95" customHeight="1">
      <c r="A44" s="235" t="s">
        <v>105</v>
      </c>
      <c r="B44" s="236"/>
      <c r="C44" s="29">
        <f>SUM(C37:C43)</f>
        <v>211</v>
      </c>
      <c r="D44" s="29">
        <f t="shared" ref="D44:O44" si="11">SUM(D37:D43)</f>
        <v>18</v>
      </c>
      <c r="E44" s="29">
        <f t="shared" si="11"/>
        <v>133</v>
      </c>
      <c r="F44" s="29">
        <f t="shared" si="11"/>
        <v>78</v>
      </c>
      <c r="G44" s="29">
        <f t="shared" si="11"/>
        <v>1</v>
      </c>
      <c r="H44" s="42">
        <f t="shared" si="5"/>
        <v>0.47393364928909953</v>
      </c>
      <c r="I44" s="29">
        <f t="shared" si="11"/>
        <v>11</v>
      </c>
      <c r="J44" s="42">
        <f t="shared" si="6"/>
        <v>5.2132701421800949</v>
      </c>
      <c r="K44" s="29">
        <f t="shared" si="11"/>
        <v>51</v>
      </c>
      <c r="L44" s="42">
        <f t="shared" si="7"/>
        <v>24.170616113744074</v>
      </c>
      <c r="M44" s="29">
        <f t="shared" si="11"/>
        <v>97</v>
      </c>
      <c r="N44" s="42">
        <f t="shared" si="8"/>
        <v>45.971563981042657</v>
      </c>
      <c r="O44" s="29">
        <f t="shared" si="11"/>
        <v>51</v>
      </c>
      <c r="P44" s="42">
        <f t="shared" si="9"/>
        <v>24.170616113744074</v>
      </c>
      <c r="Q44" s="29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</row>
    <row r="45" spans="1:33" ht="15" customHeight="1">
      <c r="B45" s="11"/>
      <c r="Q45" s="95"/>
    </row>
    <row r="46" spans="1:33" ht="18" customHeight="1">
      <c r="B46" s="34"/>
      <c r="L46" s="230" t="s">
        <v>393</v>
      </c>
      <c r="M46" s="230"/>
      <c r="N46" s="230"/>
      <c r="O46" s="230"/>
      <c r="P46" s="230"/>
      <c r="Q46" s="230"/>
    </row>
    <row r="47" spans="1:33" ht="18" customHeight="1">
      <c r="B47" s="9"/>
      <c r="C47" s="9"/>
      <c r="D47" s="9"/>
      <c r="E47" s="9"/>
      <c r="F47" s="9"/>
      <c r="G47" s="9"/>
      <c r="H47" s="9"/>
      <c r="I47" s="9"/>
      <c r="L47" s="214" t="s">
        <v>19</v>
      </c>
      <c r="M47" s="214"/>
      <c r="N47" s="214"/>
      <c r="O47" s="214"/>
      <c r="P47" s="214"/>
      <c r="Q47" s="214"/>
    </row>
    <row r="48" spans="1:33" ht="18" customHeight="1">
      <c r="A48" s="214" t="s">
        <v>214</v>
      </c>
      <c r="B48" s="214"/>
      <c r="C48" s="214"/>
      <c r="D48" s="214"/>
      <c r="E48" s="214"/>
      <c r="F48" s="214"/>
      <c r="G48" s="214"/>
      <c r="H48" s="214"/>
      <c r="I48" s="214"/>
      <c r="L48" s="214" t="s">
        <v>17</v>
      </c>
      <c r="M48" s="214"/>
      <c r="N48" s="214"/>
      <c r="O48" s="214"/>
      <c r="P48" s="214"/>
      <c r="Q48" s="214"/>
    </row>
    <row r="49" spans="1:17" ht="18" customHeight="1"/>
    <row r="50" spans="1:17" ht="18" customHeight="1"/>
    <row r="51" spans="1:17" ht="18" customHeight="1">
      <c r="B51" s="34"/>
    </row>
    <row r="52" spans="1:17" ht="18" customHeight="1">
      <c r="B52" s="34"/>
    </row>
    <row r="53" spans="1:17" ht="18" customHeight="1">
      <c r="A53" s="215" t="s">
        <v>267</v>
      </c>
      <c r="B53" s="215"/>
      <c r="C53" s="215"/>
      <c r="D53" s="215"/>
      <c r="E53" s="215"/>
      <c r="F53" s="215"/>
      <c r="G53" s="215"/>
      <c r="H53" s="215"/>
      <c r="I53" s="215"/>
      <c r="L53" s="215" t="s">
        <v>63</v>
      </c>
      <c r="M53" s="215"/>
      <c r="N53" s="215"/>
      <c r="O53" s="215"/>
      <c r="P53" s="215"/>
      <c r="Q53" s="215"/>
    </row>
    <row r="54" spans="1:17" ht="15.95" customHeight="1">
      <c r="A54" s="101" t="s">
        <v>53</v>
      </c>
      <c r="C54" s="165">
        <f>SUM(G44,I44,K44,M44)</f>
        <v>160</v>
      </c>
      <c r="D54" s="166">
        <f>C54*100/C44</f>
        <v>75.829383886255926</v>
      </c>
    </row>
    <row r="55" spans="1:17" ht="15.95" customHeight="1">
      <c r="A55" s="101" t="s">
        <v>14</v>
      </c>
      <c r="C55" s="165">
        <f>O44</f>
        <v>51</v>
      </c>
      <c r="D55" s="166">
        <f>C55*100/C44</f>
        <v>24.170616113744074</v>
      </c>
    </row>
    <row r="56" spans="1:17" ht="20.100000000000001" customHeight="1"/>
    <row r="57" spans="1:17" ht="20.100000000000001" customHeight="1"/>
    <row r="58" spans="1:17" ht="20.100000000000001" customHeight="1"/>
    <row r="59" spans="1:17" ht="20.100000000000001" customHeight="1"/>
    <row r="60" spans="1:17" ht="20.100000000000001" customHeight="1"/>
    <row r="61" spans="1:17" ht="20.100000000000001" customHeight="1"/>
    <row r="62" spans="1:17" ht="20.100000000000001" customHeight="1"/>
    <row r="63" spans="1:17" ht="20.100000000000001" customHeight="1"/>
    <row r="64" spans="1:17" ht="20.100000000000001" customHeight="1"/>
  </sheetData>
  <mergeCells count="62">
    <mergeCell ref="C34:F34"/>
    <mergeCell ref="G34:P34"/>
    <mergeCell ref="O35:P35"/>
    <mergeCell ref="A30:E30"/>
    <mergeCell ref="G35:H35"/>
    <mergeCell ref="I35:J35"/>
    <mergeCell ref="K35:L35"/>
    <mergeCell ref="A31:Q31"/>
    <mergeCell ref="A32:Q32"/>
    <mergeCell ref="A34:A36"/>
    <mergeCell ref="B34:B36"/>
    <mergeCell ref="Q34:Q36"/>
    <mergeCell ref="C35:C36"/>
    <mergeCell ref="M35:N35"/>
    <mergeCell ref="D35:D36"/>
    <mergeCell ref="E35:E36"/>
    <mergeCell ref="K27:Q27"/>
    <mergeCell ref="A28:E28"/>
    <mergeCell ref="K28:Q28"/>
    <mergeCell ref="A29:E29"/>
    <mergeCell ref="K29:Q29"/>
    <mergeCell ref="A27:E27"/>
    <mergeCell ref="A40:A41"/>
    <mergeCell ref="A42:A43"/>
    <mergeCell ref="A53:I53"/>
    <mergeCell ref="L53:Q53"/>
    <mergeCell ref="L46:Q46"/>
    <mergeCell ref="L47:Q47"/>
    <mergeCell ref="A48:I48"/>
    <mergeCell ref="L48:Q48"/>
    <mergeCell ref="A44:B44"/>
    <mergeCell ref="F35:F36"/>
    <mergeCell ref="A1:F1"/>
    <mergeCell ref="K1:Q1"/>
    <mergeCell ref="A2:F2"/>
    <mergeCell ref="K2:Q2"/>
    <mergeCell ref="A3:F3"/>
    <mergeCell ref="K3:Q3"/>
    <mergeCell ref="A4:F4"/>
    <mergeCell ref="A5:Q5"/>
    <mergeCell ref="A6:Q6"/>
    <mergeCell ref="A8:A10"/>
    <mergeCell ref="B8:B10"/>
    <mergeCell ref="C8:F8"/>
    <mergeCell ref="G8:P8"/>
    <mergeCell ref="Q8:Q10"/>
    <mergeCell ref="C9:C10"/>
    <mergeCell ref="K9:L9"/>
    <mergeCell ref="M9:N9"/>
    <mergeCell ref="A23:I23"/>
    <mergeCell ref="L23:Q23"/>
    <mergeCell ref="O9:P9"/>
    <mergeCell ref="A14:B14"/>
    <mergeCell ref="L16:Q16"/>
    <mergeCell ref="L17:Q17"/>
    <mergeCell ref="A18:I18"/>
    <mergeCell ref="L18:Q18"/>
    <mergeCell ref="D9:D10"/>
    <mergeCell ref="E9:E10"/>
    <mergeCell ref="F9:F10"/>
    <mergeCell ref="G9:H9"/>
    <mergeCell ref="I9:J9"/>
  </mergeCells>
  <phoneticPr fontId="2" type="noConversion"/>
  <pageMargins left="0.6" right="0.25" top="0.3" bottom="0.5" header="0" footer="0.25"/>
  <pageSetup paperSize="9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04"/>
  <sheetViews>
    <sheetView view="pageBreakPreview" topLeftCell="A660" zoomScaleNormal="75" workbookViewId="0">
      <selection activeCell="A601" sqref="A601:I601"/>
    </sheetView>
  </sheetViews>
  <sheetFormatPr defaultRowHeight="15"/>
  <cols>
    <col min="1" max="1" width="6.625" style="22" customWidth="1"/>
    <col min="2" max="2" width="18.625" style="22" customWidth="1"/>
    <col min="3" max="3" width="9.625" style="22" customWidth="1"/>
    <col min="4" max="4" width="7.625" style="22" customWidth="1"/>
    <col min="5" max="6" width="6.625" style="22" hidden="1" customWidth="1"/>
    <col min="7" max="7" width="7.125" style="22" customWidth="1"/>
    <col min="8" max="8" width="8.125" style="22" customWidth="1"/>
    <col min="9" max="9" width="7.125" style="22" customWidth="1"/>
    <col min="10" max="10" width="8.125" style="22" customWidth="1"/>
    <col min="11" max="11" width="7.125" style="22" customWidth="1"/>
    <col min="12" max="12" width="8.125" style="22" customWidth="1"/>
    <col min="13" max="13" width="7.125" style="22" customWidth="1"/>
    <col min="14" max="14" width="8.125" style="22" customWidth="1"/>
    <col min="15" max="15" width="7.125" style="22" customWidth="1"/>
    <col min="16" max="16" width="8.125" style="22" customWidth="1"/>
    <col min="17" max="17" width="16.625" style="22" customWidth="1"/>
    <col min="18" max="16384" width="9" style="23"/>
  </cols>
  <sheetData>
    <row r="1" spans="1:17" ht="18" customHeight="1">
      <c r="A1" s="216" t="s">
        <v>29</v>
      </c>
      <c r="B1" s="216"/>
      <c r="C1" s="216"/>
      <c r="D1" s="216"/>
      <c r="E1" s="216"/>
      <c r="F1" s="216"/>
      <c r="G1" s="66"/>
      <c r="K1" s="261" t="s">
        <v>6</v>
      </c>
      <c r="L1" s="261"/>
      <c r="M1" s="261"/>
      <c r="N1" s="261"/>
      <c r="O1" s="261"/>
      <c r="P1" s="261"/>
      <c r="Q1" s="261"/>
    </row>
    <row r="2" spans="1:17" ht="18" customHeight="1">
      <c r="A2" s="214" t="s">
        <v>107</v>
      </c>
      <c r="B2" s="214"/>
      <c r="C2" s="214"/>
      <c r="D2" s="214"/>
      <c r="E2" s="214"/>
      <c r="F2" s="214"/>
      <c r="G2" s="66"/>
      <c r="K2" s="256" t="s">
        <v>7</v>
      </c>
      <c r="L2" s="256"/>
      <c r="M2" s="256"/>
      <c r="N2" s="256"/>
      <c r="O2" s="256"/>
      <c r="P2" s="256"/>
      <c r="Q2" s="256"/>
    </row>
    <row r="3" spans="1:17" ht="18" customHeight="1">
      <c r="A3" s="214" t="s">
        <v>108</v>
      </c>
      <c r="B3" s="214"/>
      <c r="C3" s="214"/>
      <c r="D3" s="214"/>
      <c r="E3" s="214"/>
      <c r="F3" s="214"/>
      <c r="G3" s="67"/>
      <c r="K3" s="257"/>
      <c r="L3" s="257"/>
      <c r="M3" s="257"/>
      <c r="N3" s="257"/>
      <c r="O3" s="257"/>
      <c r="P3" s="257"/>
      <c r="Q3" s="257"/>
    </row>
    <row r="4" spans="1:17" s="70" customFormat="1" ht="18" customHeight="1">
      <c r="A4" s="219"/>
      <c r="B4" s="219"/>
      <c r="C4" s="219"/>
      <c r="D4" s="219"/>
      <c r="E4" s="219"/>
      <c r="F4" s="219"/>
      <c r="G4" s="69"/>
      <c r="H4" s="68"/>
      <c r="I4" s="68"/>
      <c r="J4" s="68"/>
      <c r="Q4" s="193"/>
    </row>
    <row r="5" spans="1:17" s="71" customFormat="1" ht="30" customHeight="1">
      <c r="A5" s="258" t="s">
        <v>266</v>
      </c>
      <c r="B5" s="258"/>
      <c r="C5" s="258"/>
      <c r="D5" s="258"/>
      <c r="E5" s="258"/>
      <c r="F5" s="258"/>
      <c r="G5" s="258"/>
      <c r="H5" s="258"/>
      <c r="I5" s="258"/>
      <c r="J5" s="258"/>
      <c r="K5" s="258"/>
      <c r="L5" s="258"/>
      <c r="M5" s="258"/>
      <c r="N5" s="258"/>
      <c r="O5" s="258"/>
      <c r="P5" s="258"/>
      <c r="Q5" s="258"/>
    </row>
    <row r="6" spans="1:17" s="71" customFormat="1" ht="24.95" customHeight="1">
      <c r="A6" s="258" t="s">
        <v>463</v>
      </c>
      <c r="B6" s="258"/>
      <c r="C6" s="258"/>
      <c r="D6" s="258"/>
      <c r="E6" s="258"/>
      <c r="F6" s="258"/>
      <c r="G6" s="258"/>
      <c r="H6" s="258"/>
      <c r="I6" s="258"/>
      <c r="J6" s="258"/>
      <c r="K6" s="258"/>
      <c r="L6" s="258"/>
      <c r="M6" s="258"/>
      <c r="N6" s="258"/>
      <c r="O6" s="258"/>
      <c r="P6" s="258"/>
      <c r="Q6" s="258"/>
    </row>
    <row r="7" spans="1:17" s="71" customFormat="1" ht="9.9499999999999993" customHeight="1">
      <c r="A7" s="72"/>
      <c r="B7" s="72"/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  <c r="P7" s="72"/>
      <c r="Q7" s="72"/>
    </row>
    <row r="8" spans="1:17" s="73" customFormat="1" ht="20.100000000000001" customHeight="1">
      <c r="A8" s="270" t="s">
        <v>0</v>
      </c>
      <c r="B8" s="270" t="s">
        <v>31</v>
      </c>
      <c r="C8" s="262" t="s">
        <v>8</v>
      </c>
      <c r="D8" s="262"/>
      <c r="E8" s="262"/>
      <c r="F8" s="262"/>
      <c r="G8" s="273" t="s">
        <v>16</v>
      </c>
      <c r="H8" s="274"/>
      <c r="I8" s="274"/>
      <c r="J8" s="274"/>
      <c r="K8" s="274"/>
      <c r="L8" s="274"/>
      <c r="M8" s="274"/>
      <c r="N8" s="274"/>
      <c r="O8" s="274"/>
      <c r="P8" s="274"/>
      <c r="Q8" s="222" t="s">
        <v>464</v>
      </c>
    </row>
    <row r="9" spans="1:17" s="73" customFormat="1" ht="20.100000000000001" customHeight="1">
      <c r="A9" s="270"/>
      <c r="B9" s="262"/>
      <c r="C9" s="253" t="s">
        <v>9</v>
      </c>
      <c r="D9" s="262" t="s">
        <v>10</v>
      </c>
      <c r="E9" s="262" t="s">
        <v>1</v>
      </c>
      <c r="F9" s="262" t="s">
        <v>2</v>
      </c>
      <c r="G9" s="262" t="s">
        <v>11</v>
      </c>
      <c r="H9" s="262"/>
      <c r="I9" s="262" t="s">
        <v>12</v>
      </c>
      <c r="J9" s="262"/>
      <c r="K9" s="262" t="s">
        <v>13</v>
      </c>
      <c r="L9" s="262"/>
      <c r="M9" s="262" t="s">
        <v>5</v>
      </c>
      <c r="N9" s="262"/>
      <c r="O9" s="262" t="s">
        <v>14</v>
      </c>
      <c r="P9" s="262"/>
      <c r="Q9" s="223"/>
    </row>
    <row r="10" spans="1:17" ht="20.100000000000001" customHeight="1">
      <c r="A10" s="270"/>
      <c r="B10" s="262"/>
      <c r="C10" s="253"/>
      <c r="D10" s="262"/>
      <c r="E10" s="262"/>
      <c r="F10" s="262"/>
      <c r="G10" s="74" t="s">
        <v>3</v>
      </c>
      <c r="H10" s="74" t="s">
        <v>4</v>
      </c>
      <c r="I10" s="74" t="s">
        <v>3</v>
      </c>
      <c r="J10" s="74" t="s">
        <v>4</v>
      </c>
      <c r="K10" s="74" t="s">
        <v>3</v>
      </c>
      <c r="L10" s="74" t="s">
        <v>4</v>
      </c>
      <c r="M10" s="74" t="s">
        <v>3</v>
      </c>
      <c r="N10" s="74" t="s">
        <v>4</v>
      </c>
      <c r="O10" s="74" t="s">
        <v>3</v>
      </c>
      <c r="P10" s="74" t="s">
        <v>4</v>
      </c>
      <c r="Q10" s="224"/>
    </row>
    <row r="11" spans="1:17" ht="18" customHeight="1">
      <c r="A11" s="123"/>
      <c r="B11" s="186" t="s">
        <v>211</v>
      </c>
      <c r="C11" s="185"/>
      <c r="D11" s="124"/>
      <c r="E11" s="124"/>
      <c r="F11" s="125"/>
      <c r="G11" s="126"/>
      <c r="H11" s="127"/>
      <c r="I11" s="127"/>
      <c r="J11" s="127"/>
      <c r="K11" s="127"/>
      <c r="L11" s="127"/>
      <c r="M11" s="127"/>
      <c r="N11" s="127"/>
      <c r="O11" s="127"/>
      <c r="P11" s="127"/>
      <c r="Q11" s="128"/>
    </row>
    <row r="12" spans="1:17" s="76" customFormat="1" ht="18" customHeight="1">
      <c r="A12" s="281" t="s">
        <v>215</v>
      </c>
      <c r="B12" s="282"/>
      <c r="C12" s="282"/>
      <c r="D12" s="282"/>
      <c r="E12" s="282"/>
      <c r="F12" s="283"/>
      <c r="G12" s="263"/>
      <c r="H12" s="264"/>
      <c r="I12" s="264"/>
      <c r="J12" s="264"/>
      <c r="K12" s="264"/>
      <c r="L12" s="264"/>
      <c r="M12" s="264"/>
      <c r="N12" s="264"/>
      <c r="O12" s="264"/>
      <c r="P12" s="264"/>
      <c r="Q12" s="75"/>
    </row>
    <row r="13" spans="1:17" s="17" customFormat="1" ht="15.95" customHeight="1">
      <c r="A13" s="194">
        <v>1</v>
      </c>
      <c r="B13" s="60" t="s">
        <v>138</v>
      </c>
      <c r="C13" s="54">
        <f>SUM(G13,I13,K13,M13,O13)</f>
        <v>46</v>
      </c>
      <c r="D13" s="173"/>
      <c r="E13" s="62">
        <f t="shared" ref="E13:E17" si="0">C13-F13</f>
        <v>6</v>
      </c>
      <c r="F13" s="53">
        <v>40</v>
      </c>
      <c r="G13" s="52">
        <v>1</v>
      </c>
      <c r="H13" s="40">
        <f t="shared" ref="H13:H25" si="1">G13*100/C13</f>
        <v>2.1739130434782608</v>
      </c>
      <c r="I13" s="52">
        <v>0</v>
      </c>
      <c r="J13" s="40">
        <f t="shared" ref="J13:J25" si="2">I13*100/C13</f>
        <v>0</v>
      </c>
      <c r="K13" s="52">
        <v>0</v>
      </c>
      <c r="L13" s="40">
        <f t="shared" ref="L13:L25" si="3">K13*100/C13</f>
        <v>0</v>
      </c>
      <c r="M13" s="52">
        <v>44</v>
      </c>
      <c r="N13" s="40">
        <f t="shared" ref="N13:N25" si="4">M13*100/C13</f>
        <v>95.652173913043484</v>
      </c>
      <c r="O13" s="52">
        <v>1</v>
      </c>
      <c r="P13" s="40">
        <f t="shared" ref="P13:P25" si="5">O13*100/C13</f>
        <v>2.1739130434782608</v>
      </c>
      <c r="Q13" s="64"/>
    </row>
    <row r="14" spans="1:17" s="17" customFormat="1" ht="15.95" customHeight="1">
      <c r="A14" s="194">
        <v>2</v>
      </c>
      <c r="B14" s="60" t="s">
        <v>139</v>
      </c>
      <c r="C14" s="54">
        <f t="shared" ref="C14:C17" si="6">SUM(G14,I14,K14,M14,O14)</f>
        <v>41</v>
      </c>
      <c r="D14" s="173">
        <v>1</v>
      </c>
      <c r="E14" s="62">
        <f t="shared" si="0"/>
        <v>9</v>
      </c>
      <c r="F14" s="53">
        <v>32</v>
      </c>
      <c r="G14" s="52">
        <v>0</v>
      </c>
      <c r="H14" s="40">
        <f t="shared" si="1"/>
        <v>0</v>
      </c>
      <c r="I14" s="52">
        <v>0</v>
      </c>
      <c r="J14" s="40">
        <f t="shared" si="2"/>
        <v>0</v>
      </c>
      <c r="K14" s="52">
        <v>2</v>
      </c>
      <c r="L14" s="40">
        <f t="shared" si="3"/>
        <v>4.8780487804878048</v>
      </c>
      <c r="M14" s="52">
        <v>37</v>
      </c>
      <c r="N14" s="40">
        <f t="shared" si="4"/>
        <v>90.243902439024396</v>
      </c>
      <c r="O14" s="52">
        <v>2</v>
      </c>
      <c r="P14" s="40">
        <f t="shared" si="5"/>
        <v>4.8780487804878048</v>
      </c>
      <c r="Q14" s="64"/>
    </row>
    <row r="15" spans="1:17" s="17" customFormat="1" ht="15.95" customHeight="1">
      <c r="A15" s="194">
        <v>3</v>
      </c>
      <c r="B15" s="60" t="s">
        <v>140</v>
      </c>
      <c r="C15" s="54">
        <f t="shared" si="6"/>
        <v>35</v>
      </c>
      <c r="D15" s="173"/>
      <c r="E15" s="62">
        <f t="shared" si="0"/>
        <v>5</v>
      </c>
      <c r="F15" s="53">
        <v>30</v>
      </c>
      <c r="G15" s="52">
        <v>0</v>
      </c>
      <c r="H15" s="40">
        <f t="shared" si="1"/>
        <v>0</v>
      </c>
      <c r="I15" s="52">
        <v>0</v>
      </c>
      <c r="J15" s="40">
        <f t="shared" si="2"/>
        <v>0</v>
      </c>
      <c r="K15" s="52">
        <v>0</v>
      </c>
      <c r="L15" s="40">
        <f t="shared" si="3"/>
        <v>0</v>
      </c>
      <c r="M15" s="52">
        <v>35</v>
      </c>
      <c r="N15" s="40">
        <f t="shared" si="4"/>
        <v>100</v>
      </c>
      <c r="O15" s="52">
        <v>0</v>
      </c>
      <c r="P15" s="40">
        <f t="shared" si="5"/>
        <v>0</v>
      </c>
      <c r="Q15" s="64"/>
    </row>
    <row r="16" spans="1:17" s="17" customFormat="1" ht="15.95" customHeight="1">
      <c r="A16" s="194">
        <v>4</v>
      </c>
      <c r="B16" s="60" t="s">
        <v>141</v>
      </c>
      <c r="C16" s="54">
        <f t="shared" si="6"/>
        <v>40</v>
      </c>
      <c r="D16" s="173"/>
      <c r="E16" s="62">
        <f t="shared" si="0"/>
        <v>10</v>
      </c>
      <c r="F16" s="53">
        <v>30</v>
      </c>
      <c r="G16" s="52">
        <v>0</v>
      </c>
      <c r="H16" s="40">
        <f t="shared" si="1"/>
        <v>0</v>
      </c>
      <c r="I16" s="52">
        <v>0</v>
      </c>
      <c r="J16" s="40">
        <f t="shared" si="2"/>
        <v>0</v>
      </c>
      <c r="K16" s="52">
        <v>3</v>
      </c>
      <c r="L16" s="40">
        <f t="shared" si="3"/>
        <v>7.5</v>
      </c>
      <c r="M16" s="52">
        <v>36</v>
      </c>
      <c r="N16" s="40">
        <f t="shared" si="4"/>
        <v>90</v>
      </c>
      <c r="O16" s="52">
        <v>1</v>
      </c>
      <c r="P16" s="40">
        <f t="shared" si="5"/>
        <v>2.5</v>
      </c>
      <c r="Q16" s="64"/>
    </row>
    <row r="17" spans="1:17" s="17" customFormat="1" ht="15.95" customHeight="1">
      <c r="A17" s="194">
        <v>5</v>
      </c>
      <c r="B17" s="60" t="s">
        <v>142</v>
      </c>
      <c r="C17" s="54">
        <f t="shared" si="6"/>
        <v>48</v>
      </c>
      <c r="D17" s="173"/>
      <c r="E17" s="62">
        <f t="shared" si="0"/>
        <v>9</v>
      </c>
      <c r="F17" s="53">
        <v>39</v>
      </c>
      <c r="G17" s="52">
        <v>0</v>
      </c>
      <c r="H17" s="40">
        <f t="shared" si="1"/>
        <v>0</v>
      </c>
      <c r="I17" s="52">
        <v>2</v>
      </c>
      <c r="J17" s="40">
        <f t="shared" si="2"/>
        <v>4.166666666666667</v>
      </c>
      <c r="K17" s="52">
        <v>3</v>
      </c>
      <c r="L17" s="40">
        <f t="shared" si="3"/>
        <v>6.25</v>
      </c>
      <c r="M17" s="52">
        <v>42</v>
      </c>
      <c r="N17" s="40">
        <f t="shared" si="4"/>
        <v>87.5</v>
      </c>
      <c r="O17" s="52">
        <v>1</v>
      </c>
      <c r="P17" s="40">
        <f t="shared" si="5"/>
        <v>2.0833333333333335</v>
      </c>
      <c r="Q17" s="64"/>
    </row>
    <row r="18" spans="1:17" s="17" customFormat="1" ht="15.95" customHeight="1">
      <c r="A18" s="194">
        <v>6</v>
      </c>
      <c r="B18" s="60" t="s">
        <v>157</v>
      </c>
      <c r="C18" s="54">
        <f>SUM(G18,I18,K18,M18,O18)</f>
        <v>45</v>
      </c>
      <c r="D18" s="173"/>
      <c r="E18" s="58">
        <f>C18-F18</f>
        <v>7</v>
      </c>
      <c r="F18" s="53">
        <v>38</v>
      </c>
      <c r="G18" s="52">
        <v>0</v>
      </c>
      <c r="H18" s="40">
        <f t="shared" si="1"/>
        <v>0</v>
      </c>
      <c r="I18" s="52">
        <v>0</v>
      </c>
      <c r="J18" s="40">
        <f t="shared" si="2"/>
        <v>0</v>
      </c>
      <c r="K18" s="52">
        <v>0</v>
      </c>
      <c r="L18" s="40">
        <f t="shared" si="3"/>
        <v>0</v>
      </c>
      <c r="M18" s="52">
        <v>42</v>
      </c>
      <c r="N18" s="40">
        <f t="shared" si="4"/>
        <v>93.333333333333329</v>
      </c>
      <c r="O18" s="52">
        <v>3</v>
      </c>
      <c r="P18" s="40">
        <f t="shared" si="5"/>
        <v>6.666666666666667</v>
      </c>
      <c r="Q18" s="64"/>
    </row>
    <row r="19" spans="1:17" s="17" customFormat="1" ht="15.95" customHeight="1">
      <c r="A19" s="194">
        <v>7</v>
      </c>
      <c r="B19" s="60" t="s">
        <v>158</v>
      </c>
      <c r="C19" s="54">
        <f t="shared" ref="C19:C21" si="7">SUM(G19,I19,K19,M19,O19)</f>
        <v>47</v>
      </c>
      <c r="D19" s="173"/>
      <c r="E19" s="58">
        <f t="shared" ref="E19:E25" si="8">C19-F19</f>
        <v>8</v>
      </c>
      <c r="F19" s="53">
        <v>39</v>
      </c>
      <c r="G19" s="52">
        <v>0</v>
      </c>
      <c r="H19" s="40">
        <f t="shared" si="1"/>
        <v>0</v>
      </c>
      <c r="I19" s="52">
        <v>0</v>
      </c>
      <c r="J19" s="40">
        <f t="shared" si="2"/>
        <v>0</v>
      </c>
      <c r="K19" s="52">
        <v>0</v>
      </c>
      <c r="L19" s="40">
        <f t="shared" si="3"/>
        <v>0</v>
      </c>
      <c r="M19" s="52">
        <v>38</v>
      </c>
      <c r="N19" s="40">
        <f t="shared" si="4"/>
        <v>80.851063829787236</v>
      </c>
      <c r="O19" s="52">
        <v>9</v>
      </c>
      <c r="P19" s="40">
        <f t="shared" si="5"/>
        <v>19.148936170212767</v>
      </c>
      <c r="Q19" s="64"/>
    </row>
    <row r="20" spans="1:17" s="17" customFormat="1" ht="15.95" customHeight="1">
      <c r="A20" s="194">
        <v>8</v>
      </c>
      <c r="B20" s="60" t="s">
        <v>159</v>
      </c>
      <c r="C20" s="54">
        <f t="shared" si="7"/>
        <v>34</v>
      </c>
      <c r="D20" s="173"/>
      <c r="E20" s="58">
        <f t="shared" si="8"/>
        <v>6</v>
      </c>
      <c r="F20" s="53">
        <v>28</v>
      </c>
      <c r="G20" s="52">
        <v>1</v>
      </c>
      <c r="H20" s="40">
        <f t="shared" si="1"/>
        <v>2.9411764705882355</v>
      </c>
      <c r="I20" s="52">
        <v>0</v>
      </c>
      <c r="J20" s="40">
        <f t="shared" si="2"/>
        <v>0</v>
      </c>
      <c r="K20" s="52">
        <v>5</v>
      </c>
      <c r="L20" s="40">
        <f t="shared" si="3"/>
        <v>14.705882352941176</v>
      </c>
      <c r="M20" s="52">
        <v>28</v>
      </c>
      <c r="N20" s="40">
        <f t="shared" si="4"/>
        <v>82.352941176470594</v>
      </c>
      <c r="O20" s="52">
        <v>0</v>
      </c>
      <c r="P20" s="40">
        <f t="shared" si="5"/>
        <v>0</v>
      </c>
      <c r="Q20" s="162"/>
    </row>
    <row r="21" spans="1:17" s="17" customFormat="1" ht="15.95" customHeight="1">
      <c r="A21" s="194">
        <v>9</v>
      </c>
      <c r="B21" s="60" t="s">
        <v>160</v>
      </c>
      <c r="C21" s="54">
        <f t="shared" si="7"/>
        <v>38</v>
      </c>
      <c r="D21" s="173"/>
      <c r="E21" s="58">
        <f t="shared" si="8"/>
        <v>3</v>
      </c>
      <c r="F21" s="53">
        <v>35</v>
      </c>
      <c r="G21" s="52">
        <v>0</v>
      </c>
      <c r="H21" s="40">
        <f t="shared" si="1"/>
        <v>0</v>
      </c>
      <c r="I21" s="52">
        <v>2</v>
      </c>
      <c r="J21" s="40">
        <f t="shared" si="2"/>
        <v>5.2631578947368425</v>
      </c>
      <c r="K21" s="52">
        <v>3</v>
      </c>
      <c r="L21" s="40">
        <f t="shared" si="3"/>
        <v>7.8947368421052628</v>
      </c>
      <c r="M21" s="52">
        <v>31</v>
      </c>
      <c r="N21" s="40">
        <f t="shared" si="4"/>
        <v>81.578947368421055</v>
      </c>
      <c r="O21" s="52">
        <v>2</v>
      </c>
      <c r="P21" s="40">
        <f t="shared" si="5"/>
        <v>5.2631578947368425</v>
      </c>
      <c r="Q21" s="64"/>
    </row>
    <row r="22" spans="1:17" s="17" customFormat="1" ht="15.95" customHeight="1">
      <c r="A22" s="194">
        <v>10</v>
      </c>
      <c r="B22" s="60" t="s">
        <v>315</v>
      </c>
      <c r="C22" s="54">
        <f>SUM(G22,I22,K22,M22,O22)</f>
        <v>43</v>
      </c>
      <c r="D22" s="173"/>
      <c r="E22" s="62">
        <f t="shared" si="8"/>
        <v>10</v>
      </c>
      <c r="F22" s="53">
        <v>33</v>
      </c>
      <c r="G22" s="52">
        <v>0</v>
      </c>
      <c r="H22" s="40">
        <f t="shared" si="1"/>
        <v>0</v>
      </c>
      <c r="I22" s="52">
        <v>2</v>
      </c>
      <c r="J22" s="40">
        <f t="shared" si="2"/>
        <v>4.6511627906976747</v>
      </c>
      <c r="K22" s="52">
        <v>4</v>
      </c>
      <c r="L22" s="40">
        <f t="shared" si="3"/>
        <v>9.3023255813953494</v>
      </c>
      <c r="M22" s="52">
        <v>37</v>
      </c>
      <c r="N22" s="40">
        <f t="shared" si="4"/>
        <v>86.04651162790698</v>
      </c>
      <c r="O22" s="52">
        <v>0</v>
      </c>
      <c r="P22" s="40">
        <f t="shared" si="5"/>
        <v>0</v>
      </c>
      <c r="Q22" s="64"/>
    </row>
    <row r="23" spans="1:17" s="17" customFormat="1" ht="15.95" customHeight="1">
      <c r="A23" s="194">
        <v>11</v>
      </c>
      <c r="B23" s="60" t="s">
        <v>316</v>
      </c>
      <c r="C23" s="54">
        <f t="shared" ref="C23:C25" si="9">SUM(G23,I23,K23,M23,O23)</f>
        <v>50</v>
      </c>
      <c r="D23" s="173"/>
      <c r="E23" s="62">
        <f t="shared" si="8"/>
        <v>9</v>
      </c>
      <c r="F23" s="53">
        <v>41</v>
      </c>
      <c r="G23" s="52">
        <v>0</v>
      </c>
      <c r="H23" s="40">
        <f>G23*100/C23</f>
        <v>0</v>
      </c>
      <c r="I23" s="52">
        <v>2</v>
      </c>
      <c r="J23" s="40">
        <f t="shared" si="2"/>
        <v>4</v>
      </c>
      <c r="K23" s="52">
        <v>2</v>
      </c>
      <c r="L23" s="40">
        <f t="shared" si="3"/>
        <v>4</v>
      </c>
      <c r="M23" s="52">
        <v>46</v>
      </c>
      <c r="N23" s="40">
        <f t="shared" si="4"/>
        <v>92</v>
      </c>
      <c r="O23" s="52">
        <v>0</v>
      </c>
      <c r="P23" s="40">
        <f t="shared" si="5"/>
        <v>0</v>
      </c>
      <c r="Q23" s="64"/>
    </row>
    <row r="24" spans="1:17" s="17" customFormat="1" ht="15.95" customHeight="1">
      <c r="A24" s="194">
        <v>12</v>
      </c>
      <c r="B24" s="60" t="s">
        <v>317</v>
      </c>
      <c r="C24" s="54">
        <f t="shared" si="9"/>
        <v>38</v>
      </c>
      <c r="D24" s="173"/>
      <c r="E24" s="62">
        <f t="shared" si="8"/>
        <v>2</v>
      </c>
      <c r="F24" s="53">
        <v>36</v>
      </c>
      <c r="G24" s="52">
        <v>0</v>
      </c>
      <c r="H24" s="40">
        <f t="shared" si="1"/>
        <v>0</v>
      </c>
      <c r="I24" s="52">
        <v>3</v>
      </c>
      <c r="J24" s="40">
        <f t="shared" si="2"/>
        <v>7.8947368421052628</v>
      </c>
      <c r="K24" s="52">
        <v>7</v>
      </c>
      <c r="L24" s="40">
        <f t="shared" si="3"/>
        <v>18.421052631578949</v>
      </c>
      <c r="M24" s="52">
        <v>27</v>
      </c>
      <c r="N24" s="40">
        <f t="shared" si="4"/>
        <v>71.05263157894737</v>
      </c>
      <c r="O24" s="52">
        <v>1</v>
      </c>
      <c r="P24" s="40">
        <f t="shared" si="5"/>
        <v>2.6315789473684212</v>
      </c>
      <c r="Q24" s="64"/>
    </row>
    <row r="25" spans="1:17" s="17" customFormat="1" ht="15.95" customHeight="1">
      <c r="A25" s="194">
        <v>13</v>
      </c>
      <c r="B25" s="60" t="s">
        <v>318</v>
      </c>
      <c r="C25" s="54">
        <f t="shared" si="9"/>
        <v>51</v>
      </c>
      <c r="D25" s="173"/>
      <c r="E25" s="62">
        <f t="shared" si="8"/>
        <v>10</v>
      </c>
      <c r="F25" s="53">
        <v>41</v>
      </c>
      <c r="G25" s="52">
        <v>0</v>
      </c>
      <c r="H25" s="40">
        <f t="shared" si="1"/>
        <v>0</v>
      </c>
      <c r="I25" s="52">
        <v>1</v>
      </c>
      <c r="J25" s="40">
        <f t="shared" si="2"/>
        <v>1.9607843137254901</v>
      </c>
      <c r="K25" s="52">
        <v>5</v>
      </c>
      <c r="L25" s="40">
        <f t="shared" si="3"/>
        <v>9.8039215686274517</v>
      </c>
      <c r="M25" s="52">
        <v>45</v>
      </c>
      <c r="N25" s="40">
        <f t="shared" si="4"/>
        <v>88.235294117647058</v>
      </c>
      <c r="O25" s="52">
        <v>0</v>
      </c>
      <c r="P25" s="40">
        <f t="shared" si="5"/>
        <v>0</v>
      </c>
      <c r="Q25" s="64"/>
    </row>
    <row r="26" spans="1:17" s="77" customFormat="1" ht="18" customHeight="1">
      <c r="A26" s="265" t="s">
        <v>465</v>
      </c>
      <c r="B26" s="265"/>
      <c r="C26" s="30">
        <f>SUM(C13:C25)</f>
        <v>556</v>
      </c>
      <c r="D26" s="30">
        <f>SUM(D13:D25)</f>
        <v>1</v>
      </c>
      <c r="E26" s="30">
        <f>SUM(E13:E25)</f>
        <v>94</v>
      </c>
      <c r="F26" s="30">
        <f>SUM(F13:F25)</f>
        <v>462</v>
      </c>
      <c r="G26" s="30">
        <f>SUM(G13:G25)</f>
        <v>2</v>
      </c>
      <c r="H26" s="44">
        <f>G26*100/C26</f>
        <v>0.35971223021582732</v>
      </c>
      <c r="I26" s="30">
        <f>SUM(I13:I25)</f>
        <v>12</v>
      </c>
      <c r="J26" s="44">
        <f>I26*100/C26</f>
        <v>2.1582733812949639</v>
      </c>
      <c r="K26" s="30">
        <f>SUM(K13:K25)</f>
        <v>34</v>
      </c>
      <c r="L26" s="44">
        <f>K26*100/C26</f>
        <v>6.1151079136690649</v>
      </c>
      <c r="M26" s="30">
        <f>SUM(M13:M25)</f>
        <v>488</v>
      </c>
      <c r="N26" s="82">
        <f>M26*100/C26</f>
        <v>87.769784172661872</v>
      </c>
      <c r="O26" s="30">
        <f>SUM(O13:O25)</f>
        <v>20</v>
      </c>
      <c r="P26" s="44">
        <f t="shared" ref="P26" si="10">O26*100/C26</f>
        <v>3.5971223021582732</v>
      </c>
      <c r="Q26" s="30"/>
    </row>
    <row r="27" spans="1:17" s="76" customFormat="1" ht="18" customHeight="1">
      <c r="A27" s="281" t="s">
        <v>216</v>
      </c>
      <c r="B27" s="282"/>
      <c r="C27" s="282"/>
      <c r="D27" s="282"/>
      <c r="E27" s="282"/>
      <c r="F27" s="283"/>
      <c r="G27" s="263"/>
      <c r="H27" s="264"/>
      <c r="I27" s="264"/>
      <c r="J27" s="264"/>
      <c r="K27" s="264"/>
      <c r="L27" s="264"/>
      <c r="M27" s="264"/>
      <c r="N27" s="264"/>
      <c r="O27" s="264"/>
      <c r="P27" s="264"/>
      <c r="Q27" s="75"/>
    </row>
    <row r="28" spans="1:17" s="17" customFormat="1" ht="18" customHeight="1">
      <c r="A28" s="194">
        <v>1</v>
      </c>
      <c r="B28" s="60" t="s">
        <v>143</v>
      </c>
      <c r="C28" s="54">
        <f t="shared" ref="C28:C29" si="11">SUM(G28,I28,K28,M28,O28)</f>
        <v>43</v>
      </c>
      <c r="D28" s="173"/>
      <c r="E28" s="62">
        <f t="shared" ref="E28:E29" si="12">C28-F28</f>
        <v>12</v>
      </c>
      <c r="F28" s="53">
        <v>31</v>
      </c>
      <c r="G28" s="38">
        <v>0</v>
      </c>
      <c r="H28" s="40">
        <f t="shared" ref="H28" si="13">G28*100/C28</f>
        <v>0</v>
      </c>
      <c r="I28" s="38">
        <v>0</v>
      </c>
      <c r="J28" s="40">
        <f t="shared" ref="J28" si="14">I28*100/C28</f>
        <v>0</v>
      </c>
      <c r="K28" s="38">
        <v>4</v>
      </c>
      <c r="L28" s="40">
        <f t="shared" ref="L28" si="15">K28*100/C28</f>
        <v>9.3023255813953494</v>
      </c>
      <c r="M28" s="38">
        <v>37</v>
      </c>
      <c r="N28" s="40">
        <f t="shared" ref="N28:N29" si="16">M28*100/C28</f>
        <v>86.04651162790698</v>
      </c>
      <c r="O28" s="38">
        <v>2</v>
      </c>
      <c r="P28" s="40">
        <f t="shared" ref="P28:P29" si="17">O28*100/C28</f>
        <v>4.6511627906976747</v>
      </c>
      <c r="Q28" s="63"/>
    </row>
    <row r="29" spans="1:17" s="17" customFormat="1" ht="18" customHeight="1">
      <c r="A29" s="194">
        <v>2</v>
      </c>
      <c r="B29" s="60" t="s">
        <v>166</v>
      </c>
      <c r="C29" s="54">
        <f t="shared" si="11"/>
        <v>20</v>
      </c>
      <c r="D29" s="173"/>
      <c r="E29" s="58">
        <f t="shared" si="12"/>
        <v>5</v>
      </c>
      <c r="F29" s="53">
        <v>15</v>
      </c>
      <c r="G29" s="52">
        <v>0</v>
      </c>
      <c r="H29" s="40">
        <f>G29*100/C29</f>
        <v>0</v>
      </c>
      <c r="I29" s="52">
        <v>2</v>
      </c>
      <c r="J29" s="40">
        <f>I29*100/C29</f>
        <v>10</v>
      </c>
      <c r="K29" s="52">
        <v>1</v>
      </c>
      <c r="L29" s="40">
        <f>K29*100/C29</f>
        <v>5</v>
      </c>
      <c r="M29" s="52">
        <v>16</v>
      </c>
      <c r="N29" s="40">
        <f t="shared" si="16"/>
        <v>80</v>
      </c>
      <c r="O29" s="52">
        <v>1</v>
      </c>
      <c r="P29" s="40">
        <f t="shared" si="17"/>
        <v>5</v>
      </c>
      <c r="Q29" s="63"/>
    </row>
    <row r="30" spans="1:17" s="77" customFormat="1" ht="18" customHeight="1">
      <c r="A30" s="284" t="s">
        <v>36</v>
      </c>
      <c r="B30" s="284"/>
      <c r="C30" s="43">
        <f>SUM(C28:C29)</f>
        <v>63</v>
      </c>
      <c r="D30" s="43">
        <f>SUM(D28:D29)</f>
        <v>0</v>
      </c>
      <c r="E30" s="43">
        <f>SUM(E28:E29)</f>
        <v>17</v>
      </c>
      <c r="F30" s="43">
        <f>SUM(F28:F29)</f>
        <v>46</v>
      </c>
      <c r="G30" s="43">
        <f>SUM(G28:G29)</f>
        <v>0</v>
      </c>
      <c r="H30" s="44">
        <f>G30*100/C30</f>
        <v>0</v>
      </c>
      <c r="I30" s="43">
        <f>SUM(I28:I29)</f>
        <v>2</v>
      </c>
      <c r="J30" s="44">
        <f>I30*100/C30</f>
        <v>3.1746031746031744</v>
      </c>
      <c r="K30" s="43">
        <f>SUM(K28:K29)</f>
        <v>5</v>
      </c>
      <c r="L30" s="44">
        <f>K30*100/C30</f>
        <v>7.9365079365079367</v>
      </c>
      <c r="M30" s="43">
        <f>SUM(M28:M29)</f>
        <v>53</v>
      </c>
      <c r="N30" s="44">
        <f>M30*100/C30</f>
        <v>84.126984126984127</v>
      </c>
      <c r="O30" s="43">
        <f>SUM(O28:O29)</f>
        <v>3</v>
      </c>
      <c r="P30" s="44">
        <f>O30*100/C30</f>
        <v>4.7619047619047619</v>
      </c>
      <c r="Q30" s="43"/>
    </row>
    <row r="31" spans="1:17" s="73" customFormat="1" ht="15.95" customHeight="1">
      <c r="A31" s="270" t="s">
        <v>0</v>
      </c>
      <c r="B31" s="270" t="s">
        <v>31</v>
      </c>
      <c r="C31" s="262" t="s">
        <v>8</v>
      </c>
      <c r="D31" s="262"/>
      <c r="E31" s="262"/>
      <c r="F31" s="262"/>
      <c r="G31" s="273" t="s">
        <v>16</v>
      </c>
      <c r="H31" s="274"/>
      <c r="I31" s="274"/>
      <c r="J31" s="274"/>
      <c r="K31" s="274"/>
      <c r="L31" s="274"/>
      <c r="M31" s="274"/>
      <c r="N31" s="274"/>
      <c r="O31" s="274"/>
      <c r="P31" s="274"/>
      <c r="Q31" s="222" t="s">
        <v>464</v>
      </c>
    </row>
    <row r="32" spans="1:17" s="73" customFormat="1" ht="15.95" customHeight="1">
      <c r="A32" s="270"/>
      <c r="B32" s="262"/>
      <c r="C32" s="253" t="s">
        <v>9</v>
      </c>
      <c r="D32" s="262" t="s">
        <v>10</v>
      </c>
      <c r="E32" s="262" t="s">
        <v>1</v>
      </c>
      <c r="F32" s="262" t="s">
        <v>2</v>
      </c>
      <c r="G32" s="262" t="s">
        <v>11</v>
      </c>
      <c r="H32" s="262"/>
      <c r="I32" s="262" t="s">
        <v>12</v>
      </c>
      <c r="J32" s="262"/>
      <c r="K32" s="262" t="s">
        <v>13</v>
      </c>
      <c r="L32" s="262"/>
      <c r="M32" s="262" t="s">
        <v>5</v>
      </c>
      <c r="N32" s="262"/>
      <c r="O32" s="262" t="s">
        <v>14</v>
      </c>
      <c r="P32" s="262"/>
      <c r="Q32" s="223"/>
    </row>
    <row r="33" spans="1:17" ht="15.95" customHeight="1">
      <c r="A33" s="270"/>
      <c r="B33" s="262"/>
      <c r="C33" s="253"/>
      <c r="D33" s="262"/>
      <c r="E33" s="262"/>
      <c r="F33" s="262"/>
      <c r="G33" s="74" t="s">
        <v>3</v>
      </c>
      <c r="H33" s="74" t="s">
        <v>4</v>
      </c>
      <c r="I33" s="74" t="s">
        <v>3</v>
      </c>
      <c r="J33" s="74" t="s">
        <v>4</v>
      </c>
      <c r="K33" s="74" t="s">
        <v>3</v>
      </c>
      <c r="L33" s="74" t="s">
        <v>4</v>
      </c>
      <c r="M33" s="74" t="s">
        <v>3</v>
      </c>
      <c r="N33" s="74" t="s">
        <v>4</v>
      </c>
      <c r="O33" s="74" t="s">
        <v>3</v>
      </c>
      <c r="P33" s="74" t="s">
        <v>4</v>
      </c>
      <c r="Q33" s="224"/>
    </row>
    <row r="34" spans="1:17" s="76" customFormat="1" ht="15" customHeight="1">
      <c r="A34" s="281" t="s">
        <v>217</v>
      </c>
      <c r="B34" s="282"/>
      <c r="C34" s="282"/>
      <c r="D34" s="282"/>
      <c r="E34" s="282"/>
      <c r="F34" s="283"/>
      <c r="G34" s="263"/>
      <c r="H34" s="264"/>
      <c r="I34" s="264"/>
      <c r="J34" s="264"/>
      <c r="K34" s="264"/>
      <c r="L34" s="264"/>
      <c r="M34" s="264"/>
      <c r="N34" s="264"/>
      <c r="O34" s="264"/>
      <c r="P34" s="264"/>
      <c r="Q34" s="75"/>
    </row>
    <row r="35" spans="1:17" s="17" customFormat="1" ht="15" customHeight="1">
      <c r="A35" s="194">
        <v>1</v>
      </c>
      <c r="B35" s="60" t="s">
        <v>161</v>
      </c>
      <c r="C35" s="54">
        <f t="shared" ref="C35:C41" si="18">SUM(G35,I35,K35,M35,O35)</f>
        <v>37</v>
      </c>
      <c r="D35" s="173">
        <v>1</v>
      </c>
      <c r="E35" s="58">
        <f t="shared" ref="E35:E42" si="19">C35-F35</f>
        <v>12</v>
      </c>
      <c r="F35" s="53">
        <v>25</v>
      </c>
      <c r="G35" s="52">
        <v>0</v>
      </c>
      <c r="H35" s="40">
        <f t="shared" ref="H35:H42" si="20">G35*100/C35</f>
        <v>0</v>
      </c>
      <c r="I35" s="52">
        <v>0</v>
      </c>
      <c r="J35" s="40">
        <f t="shared" ref="J35:J42" si="21">I35*100/C35</f>
        <v>0</v>
      </c>
      <c r="K35" s="52">
        <v>3</v>
      </c>
      <c r="L35" s="40">
        <f t="shared" ref="L35:L42" si="22">K35*100/C35</f>
        <v>8.1081081081081088</v>
      </c>
      <c r="M35" s="52">
        <v>31</v>
      </c>
      <c r="N35" s="40">
        <f t="shared" ref="N35:N42" si="23">M35*100/C35</f>
        <v>83.78378378378379</v>
      </c>
      <c r="O35" s="52">
        <v>3</v>
      </c>
      <c r="P35" s="40">
        <f t="shared" ref="P35:P42" si="24">O35*100/C35</f>
        <v>8.1081081081081088</v>
      </c>
      <c r="Q35" s="64"/>
    </row>
    <row r="36" spans="1:17" s="17" customFormat="1" ht="15" customHeight="1">
      <c r="A36" s="194">
        <v>2</v>
      </c>
      <c r="B36" s="60" t="s">
        <v>162</v>
      </c>
      <c r="C36" s="54">
        <f t="shared" si="18"/>
        <v>39</v>
      </c>
      <c r="D36" s="173">
        <v>2</v>
      </c>
      <c r="E36" s="58">
        <f t="shared" si="19"/>
        <v>5</v>
      </c>
      <c r="F36" s="53">
        <v>34</v>
      </c>
      <c r="G36" s="38">
        <v>5</v>
      </c>
      <c r="H36" s="40">
        <f t="shared" si="20"/>
        <v>12.820512820512821</v>
      </c>
      <c r="I36" s="38">
        <v>0</v>
      </c>
      <c r="J36" s="40">
        <f t="shared" si="21"/>
        <v>0</v>
      </c>
      <c r="K36" s="38">
        <v>2</v>
      </c>
      <c r="L36" s="40">
        <f t="shared" si="22"/>
        <v>5.1282051282051286</v>
      </c>
      <c r="M36" s="38">
        <v>27</v>
      </c>
      <c r="N36" s="40">
        <f t="shared" si="23"/>
        <v>69.230769230769226</v>
      </c>
      <c r="O36" s="38">
        <v>5</v>
      </c>
      <c r="P36" s="40">
        <f t="shared" si="24"/>
        <v>12.820512820512821</v>
      </c>
      <c r="Q36" s="63"/>
    </row>
    <row r="37" spans="1:17" s="17" customFormat="1" ht="15" customHeight="1">
      <c r="A37" s="194">
        <v>3</v>
      </c>
      <c r="B37" s="60" t="s">
        <v>163</v>
      </c>
      <c r="C37" s="54">
        <f t="shared" si="18"/>
        <v>28</v>
      </c>
      <c r="D37" s="173"/>
      <c r="E37" s="58">
        <f t="shared" si="19"/>
        <v>3</v>
      </c>
      <c r="F37" s="53">
        <v>25</v>
      </c>
      <c r="G37" s="38">
        <v>0</v>
      </c>
      <c r="H37" s="40">
        <f t="shared" si="20"/>
        <v>0</v>
      </c>
      <c r="I37" s="38">
        <v>2</v>
      </c>
      <c r="J37" s="40">
        <f t="shared" si="21"/>
        <v>7.1428571428571432</v>
      </c>
      <c r="K37" s="38">
        <v>2</v>
      </c>
      <c r="L37" s="40">
        <f t="shared" si="22"/>
        <v>7.1428571428571432</v>
      </c>
      <c r="M37" s="38">
        <v>19</v>
      </c>
      <c r="N37" s="40">
        <f t="shared" si="23"/>
        <v>67.857142857142861</v>
      </c>
      <c r="O37" s="38">
        <v>5</v>
      </c>
      <c r="P37" s="40">
        <f t="shared" si="24"/>
        <v>17.857142857142858</v>
      </c>
      <c r="Q37" s="63"/>
    </row>
    <row r="38" spans="1:17" s="17" customFormat="1" ht="15" customHeight="1">
      <c r="A38" s="194">
        <v>4</v>
      </c>
      <c r="B38" s="60" t="s">
        <v>164</v>
      </c>
      <c r="C38" s="54">
        <f t="shared" si="18"/>
        <v>32</v>
      </c>
      <c r="D38" s="173">
        <v>1</v>
      </c>
      <c r="E38" s="58">
        <f t="shared" si="19"/>
        <v>8</v>
      </c>
      <c r="F38" s="53">
        <v>24</v>
      </c>
      <c r="G38" s="38">
        <v>0</v>
      </c>
      <c r="H38" s="40">
        <f t="shared" si="20"/>
        <v>0</v>
      </c>
      <c r="I38" s="38">
        <v>1</v>
      </c>
      <c r="J38" s="40">
        <f t="shared" si="21"/>
        <v>3.125</v>
      </c>
      <c r="K38" s="38">
        <v>1</v>
      </c>
      <c r="L38" s="40">
        <f t="shared" si="22"/>
        <v>3.125</v>
      </c>
      <c r="M38" s="38">
        <v>22</v>
      </c>
      <c r="N38" s="40">
        <f t="shared" si="23"/>
        <v>68.75</v>
      </c>
      <c r="O38" s="38">
        <v>8</v>
      </c>
      <c r="P38" s="40">
        <f t="shared" si="24"/>
        <v>25</v>
      </c>
      <c r="Q38" s="64"/>
    </row>
    <row r="39" spans="1:17" s="17" customFormat="1" ht="15" customHeight="1">
      <c r="A39" s="194">
        <v>5</v>
      </c>
      <c r="B39" s="60" t="s">
        <v>319</v>
      </c>
      <c r="C39" s="54">
        <f t="shared" si="18"/>
        <v>41</v>
      </c>
      <c r="D39" s="173"/>
      <c r="E39" s="62">
        <f t="shared" si="19"/>
        <v>7</v>
      </c>
      <c r="F39" s="53">
        <v>34</v>
      </c>
      <c r="G39" s="52">
        <v>2</v>
      </c>
      <c r="H39" s="40">
        <f t="shared" si="20"/>
        <v>4.8780487804878048</v>
      </c>
      <c r="I39" s="52">
        <v>5</v>
      </c>
      <c r="J39" s="40">
        <f t="shared" si="21"/>
        <v>12.195121951219512</v>
      </c>
      <c r="K39" s="52">
        <v>6</v>
      </c>
      <c r="L39" s="40">
        <f t="shared" si="22"/>
        <v>14.634146341463415</v>
      </c>
      <c r="M39" s="52">
        <v>28</v>
      </c>
      <c r="N39" s="40">
        <f t="shared" si="23"/>
        <v>68.292682926829272</v>
      </c>
      <c r="O39" s="52">
        <v>0</v>
      </c>
      <c r="P39" s="40">
        <f t="shared" si="24"/>
        <v>0</v>
      </c>
      <c r="Q39" s="64"/>
    </row>
    <row r="40" spans="1:17" s="17" customFormat="1" ht="15" customHeight="1">
      <c r="A40" s="194">
        <v>6</v>
      </c>
      <c r="B40" s="60" t="s">
        <v>320</v>
      </c>
      <c r="C40" s="54">
        <f t="shared" si="18"/>
        <v>38</v>
      </c>
      <c r="D40" s="173">
        <v>1</v>
      </c>
      <c r="E40" s="62">
        <f t="shared" si="19"/>
        <v>7</v>
      </c>
      <c r="F40" s="53">
        <v>31</v>
      </c>
      <c r="G40" s="38">
        <v>4</v>
      </c>
      <c r="H40" s="40">
        <f t="shared" si="20"/>
        <v>10.526315789473685</v>
      </c>
      <c r="I40" s="38">
        <v>3</v>
      </c>
      <c r="J40" s="40">
        <f t="shared" si="21"/>
        <v>7.8947368421052628</v>
      </c>
      <c r="K40" s="38">
        <v>5</v>
      </c>
      <c r="L40" s="40">
        <f t="shared" si="22"/>
        <v>13.157894736842104</v>
      </c>
      <c r="M40" s="38">
        <v>26</v>
      </c>
      <c r="N40" s="40">
        <f t="shared" si="23"/>
        <v>68.421052631578945</v>
      </c>
      <c r="O40" s="38">
        <v>0</v>
      </c>
      <c r="P40" s="40">
        <f t="shared" si="24"/>
        <v>0</v>
      </c>
      <c r="Q40" s="63"/>
    </row>
    <row r="41" spans="1:17" s="17" customFormat="1" ht="15" customHeight="1">
      <c r="A41" s="194">
        <v>7</v>
      </c>
      <c r="B41" s="60" t="s">
        <v>321</v>
      </c>
      <c r="C41" s="54">
        <f t="shared" si="18"/>
        <v>51</v>
      </c>
      <c r="D41" s="173"/>
      <c r="E41" s="62">
        <f t="shared" si="19"/>
        <v>10</v>
      </c>
      <c r="F41" s="53">
        <v>41</v>
      </c>
      <c r="G41" s="38">
        <v>0</v>
      </c>
      <c r="H41" s="40">
        <f t="shared" si="20"/>
        <v>0</v>
      </c>
      <c r="I41" s="38">
        <v>1</v>
      </c>
      <c r="J41" s="40">
        <f t="shared" si="21"/>
        <v>1.9607843137254901</v>
      </c>
      <c r="K41" s="38">
        <v>6</v>
      </c>
      <c r="L41" s="40">
        <f t="shared" si="22"/>
        <v>11.764705882352942</v>
      </c>
      <c r="M41" s="38">
        <v>43</v>
      </c>
      <c r="N41" s="40">
        <f t="shared" si="23"/>
        <v>84.313725490196077</v>
      </c>
      <c r="O41" s="38">
        <v>1</v>
      </c>
      <c r="P41" s="40">
        <f t="shared" si="24"/>
        <v>1.9607843137254901</v>
      </c>
      <c r="Q41" s="63"/>
    </row>
    <row r="42" spans="1:17" s="17" customFormat="1" ht="15" customHeight="1">
      <c r="A42" s="194">
        <v>8</v>
      </c>
      <c r="B42" s="60" t="s">
        <v>387</v>
      </c>
      <c r="C42" s="54">
        <f>SUM(G42,I42,K42,M42,O42)</f>
        <v>72</v>
      </c>
      <c r="D42" s="173"/>
      <c r="E42" s="62">
        <f t="shared" si="19"/>
        <v>38</v>
      </c>
      <c r="F42" s="53">
        <v>34</v>
      </c>
      <c r="G42" s="52">
        <v>0</v>
      </c>
      <c r="H42" s="40">
        <f t="shared" si="20"/>
        <v>0</v>
      </c>
      <c r="I42" s="52">
        <v>0</v>
      </c>
      <c r="J42" s="40">
        <f t="shared" si="21"/>
        <v>0</v>
      </c>
      <c r="K42" s="52">
        <v>6</v>
      </c>
      <c r="L42" s="40">
        <f t="shared" si="22"/>
        <v>8.3333333333333339</v>
      </c>
      <c r="M42" s="52">
        <v>30</v>
      </c>
      <c r="N42" s="40">
        <f t="shared" si="23"/>
        <v>41.666666666666664</v>
      </c>
      <c r="O42" s="52">
        <v>36</v>
      </c>
      <c r="P42" s="40">
        <f t="shared" si="24"/>
        <v>50</v>
      </c>
      <c r="Q42" s="63"/>
    </row>
    <row r="43" spans="1:17" s="77" customFormat="1" ht="15" customHeight="1">
      <c r="A43" s="284" t="s">
        <v>466</v>
      </c>
      <c r="B43" s="284"/>
      <c r="C43" s="43">
        <f>SUM(C35:C42)</f>
        <v>338</v>
      </c>
      <c r="D43" s="43">
        <f>SUM(D35:D42)</f>
        <v>5</v>
      </c>
      <c r="E43" s="43">
        <f>SUM(E35:E42)</f>
        <v>90</v>
      </c>
      <c r="F43" s="43">
        <f>SUM(F35:F42)</f>
        <v>248</v>
      </c>
      <c r="G43" s="43">
        <f>SUM(G35:G42)</f>
        <v>11</v>
      </c>
      <c r="H43" s="44">
        <f>G43*100/C43</f>
        <v>3.2544378698224854</v>
      </c>
      <c r="I43" s="43">
        <f>SUM(I35:I42)</f>
        <v>12</v>
      </c>
      <c r="J43" s="44">
        <f>I43*100/C43</f>
        <v>3.5502958579881656</v>
      </c>
      <c r="K43" s="43">
        <f>SUM(K35:K42)</f>
        <v>31</v>
      </c>
      <c r="L43" s="44">
        <f>K43*100/C43</f>
        <v>9.1715976331360949</v>
      </c>
      <c r="M43" s="43">
        <f>SUM(M35:M42)</f>
        <v>226</v>
      </c>
      <c r="N43" s="44">
        <f t="shared" ref="N43" si="25">M43*100/C43</f>
        <v>66.863905325443781</v>
      </c>
      <c r="O43" s="43">
        <f>SUM(O35:O42)</f>
        <v>58</v>
      </c>
      <c r="P43" s="44">
        <f t="shared" ref="P43" si="26">O43*100/C43</f>
        <v>17.159763313609467</v>
      </c>
      <c r="Q43" s="43"/>
    </row>
    <row r="44" spans="1:17" s="76" customFormat="1" ht="15" customHeight="1">
      <c r="A44" s="281" t="s">
        <v>38</v>
      </c>
      <c r="B44" s="282"/>
      <c r="C44" s="282"/>
      <c r="D44" s="282"/>
      <c r="E44" s="282"/>
      <c r="F44" s="283"/>
      <c r="G44" s="263"/>
      <c r="H44" s="264"/>
      <c r="I44" s="264"/>
      <c r="J44" s="264"/>
      <c r="K44" s="264"/>
      <c r="L44" s="264"/>
      <c r="M44" s="264"/>
      <c r="N44" s="264"/>
      <c r="O44" s="264"/>
      <c r="P44" s="264"/>
      <c r="Q44" s="75"/>
    </row>
    <row r="45" spans="1:17" s="17" customFormat="1" ht="15" customHeight="1">
      <c r="A45" s="194">
        <v>1</v>
      </c>
      <c r="B45" s="60" t="s">
        <v>165</v>
      </c>
      <c r="C45" s="54">
        <f t="shared" ref="C45:C47" si="27">SUM(G45,I45,K45,M45,O45)</f>
        <v>45</v>
      </c>
      <c r="D45" s="173"/>
      <c r="E45" s="58">
        <f t="shared" ref="E45" si="28">C45-F45</f>
        <v>10</v>
      </c>
      <c r="F45" s="53">
        <v>35</v>
      </c>
      <c r="G45" s="52">
        <v>0</v>
      </c>
      <c r="H45" s="40">
        <f t="shared" ref="H45" si="29">G45*100/C45</f>
        <v>0</v>
      </c>
      <c r="I45" s="52">
        <v>0</v>
      </c>
      <c r="J45" s="40">
        <f t="shared" ref="J45" si="30">I45*100/C45</f>
        <v>0</v>
      </c>
      <c r="K45" s="52">
        <v>1</v>
      </c>
      <c r="L45" s="40">
        <f t="shared" ref="L45" si="31">K45*100/C45</f>
        <v>2.2222222222222223</v>
      </c>
      <c r="M45" s="52">
        <v>41</v>
      </c>
      <c r="N45" s="40">
        <f t="shared" ref="N45:N47" si="32">M45*100/C45</f>
        <v>91.111111111111114</v>
      </c>
      <c r="O45" s="52">
        <v>3</v>
      </c>
      <c r="P45" s="40">
        <f t="shared" ref="P45:P47" si="33">O45*100/C45</f>
        <v>6.666666666666667</v>
      </c>
      <c r="Q45" s="64"/>
    </row>
    <row r="46" spans="1:17" s="17" customFormat="1" ht="15" customHeight="1">
      <c r="A46" s="194">
        <v>2</v>
      </c>
      <c r="B46" s="60" t="s">
        <v>322</v>
      </c>
      <c r="C46" s="54">
        <f t="shared" si="27"/>
        <v>37</v>
      </c>
      <c r="D46" s="173"/>
      <c r="E46" s="62">
        <f>C46-F46</f>
        <v>7</v>
      </c>
      <c r="F46" s="53">
        <v>30</v>
      </c>
      <c r="G46" s="52">
        <v>1</v>
      </c>
      <c r="H46" s="40">
        <f>G46*100/C46</f>
        <v>2.7027027027027026</v>
      </c>
      <c r="I46" s="52">
        <v>1</v>
      </c>
      <c r="J46" s="40">
        <f>I46*100/C46</f>
        <v>2.7027027027027026</v>
      </c>
      <c r="K46" s="52">
        <v>5</v>
      </c>
      <c r="L46" s="40">
        <f>K46*100/C46</f>
        <v>13.513513513513514</v>
      </c>
      <c r="M46" s="52">
        <v>28</v>
      </c>
      <c r="N46" s="40">
        <f t="shared" si="32"/>
        <v>75.675675675675677</v>
      </c>
      <c r="O46" s="52">
        <v>2</v>
      </c>
      <c r="P46" s="40">
        <f t="shared" si="33"/>
        <v>5.4054054054054053</v>
      </c>
      <c r="Q46" s="64"/>
    </row>
    <row r="47" spans="1:17" s="17" customFormat="1" ht="15" customHeight="1">
      <c r="A47" s="194">
        <v>3</v>
      </c>
      <c r="B47" s="60" t="s">
        <v>323</v>
      </c>
      <c r="C47" s="54">
        <f t="shared" si="27"/>
        <v>27</v>
      </c>
      <c r="D47" s="173">
        <v>1</v>
      </c>
      <c r="E47" s="62">
        <f t="shared" ref="E47" si="34">C47-F47</f>
        <v>5</v>
      </c>
      <c r="F47" s="53">
        <v>22</v>
      </c>
      <c r="G47" s="38">
        <v>1</v>
      </c>
      <c r="H47" s="40">
        <f t="shared" ref="H47" si="35">G47*100/C47</f>
        <v>3.7037037037037037</v>
      </c>
      <c r="I47" s="38">
        <v>1</v>
      </c>
      <c r="J47" s="40">
        <f t="shared" ref="J47" si="36">I47*100/C47</f>
        <v>3.7037037037037037</v>
      </c>
      <c r="K47" s="38">
        <v>3</v>
      </c>
      <c r="L47" s="40">
        <f t="shared" ref="L47" si="37">K47*100/C47</f>
        <v>11.111111111111111</v>
      </c>
      <c r="M47" s="38">
        <v>19</v>
      </c>
      <c r="N47" s="40">
        <f t="shared" si="32"/>
        <v>70.370370370370367</v>
      </c>
      <c r="O47" s="38">
        <v>3</v>
      </c>
      <c r="P47" s="40">
        <f t="shared" si="33"/>
        <v>11.111111111111111</v>
      </c>
      <c r="Q47" s="64"/>
    </row>
    <row r="48" spans="1:17" s="77" customFormat="1" ht="15" customHeight="1">
      <c r="A48" s="284" t="s">
        <v>41</v>
      </c>
      <c r="B48" s="284"/>
      <c r="C48" s="43">
        <f>SUM(C45:C47)</f>
        <v>109</v>
      </c>
      <c r="D48" s="43">
        <f t="shared" ref="D48:O48" si="38">SUM(D45:D47)</f>
        <v>1</v>
      </c>
      <c r="E48" s="43">
        <f t="shared" si="38"/>
        <v>22</v>
      </c>
      <c r="F48" s="43">
        <f t="shared" si="38"/>
        <v>87</v>
      </c>
      <c r="G48" s="43">
        <f t="shared" si="38"/>
        <v>2</v>
      </c>
      <c r="H48" s="44">
        <f>G48*100/C48</f>
        <v>1.834862385321101</v>
      </c>
      <c r="I48" s="43">
        <f t="shared" si="38"/>
        <v>2</v>
      </c>
      <c r="J48" s="44">
        <f>I48*100/C48</f>
        <v>1.834862385321101</v>
      </c>
      <c r="K48" s="43">
        <f t="shared" si="38"/>
        <v>9</v>
      </c>
      <c r="L48" s="44">
        <f>K48*100/C48</f>
        <v>8.2568807339449535</v>
      </c>
      <c r="M48" s="43">
        <f t="shared" si="38"/>
        <v>88</v>
      </c>
      <c r="N48" s="44">
        <f>M48*100/C48</f>
        <v>80.733944954128447</v>
      </c>
      <c r="O48" s="43">
        <f t="shared" si="38"/>
        <v>8</v>
      </c>
      <c r="P48" s="44">
        <f>O48*100/C48</f>
        <v>7.3394495412844041</v>
      </c>
      <c r="Q48" s="43"/>
    </row>
    <row r="49" spans="1:17" s="76" customFormat="1" ht="15" customHeight="1">
      <c r="A49" s="281" t="s">
        <v>218</v>
      </c>
      <c r="B49" s="282"/>
      <c r="C49" s="282"/>
      <c r="D49" s="282"/>
      <c r="E49" s="282"/>
      <c r="F49" s="283"/>
      <c r="G49" s="263"/>
      <c r="H49" s="264"/>
      <c r="I49" s="264"/>
      <c r="J49" s="264"/>
      <c r="K49" s="264"/>
      <c r="L49" s="264"/>
      <c r="M49" s="264"/>
      <c r="N49" s="264"/>
      <c r="O49" s="264"/>
      <c r="P49" s="264"/>
      <c r="Q49" s="75"/>
    </row>
    <row r="50" spans="1:17" s="17" customFormat="1" ht="15" customHeight="1">
      <c r="A50" s="194">
        <v>1</v>
      </c>
      <c r="B50" s="60" t="s">
        <v>144</v>
      </c>
      <c r="C50" s="54">
        <f t="shared" ref="C50:C53" si="39">SUM(G50,I50,K50,M50,O50)</f>
        <v>37</v>
      </c>
      <c r="D50" s="173">
        <v>1</v>
      </c>
      <c r="E50" s="62">
        <f t="shared" ref="E50:E51" si="40">C50-F50</f>
        <v>11</v>
      </c>
      <c r="F50" s="53">
        <v>26</v>
      </c>
      <c r="G50" s="38">
        <v>2</v>
      </c>
      <c r="H50" s="40">
        <f t="shared" ref="H50:H51" si="41">G50*100/C50</f>
        <v>5.4054054054054053</v>
      </c>
      <c r="I50" s="38">
        <v>1</v>
      </c>
      <c r="J50" s="40">
        <f t="shared" ref="J50:J51" si="42">I50*100/C50</f>
        <v>2.7027027027027026</v>
      </c>
      <c r="K50" s="38">
        <v>3</v>
      </c>
      <c r="L50" s="40">
        <f t="shared" ref="L50:L51" si="43">K50*100/C50</f>
        <v>8.1081081081081088</v>
      </c>
      <c r="M50" s="38">
        <v>31</v>
      </c>
      <c r="N50" s="40">
        <f t="shared" ref="N50:N53" si="44">M50*100/C50</f>
        <v>83.78378378378379</v>
      </c>
      <c r="O50" s="38">
        <v>0</v>
      </c>
      <c r="P50" s="40">
        <f t="shared" ref="P50:P53" si="45">O50*100/C50</f>
        <v>0</v>
      </c>
      <c r="Q50" s="63"/>
    </row>
    <row r="51" spans="1:17" s="17" customFormat="1" ht="15" customHeight="1">
      <c r="A51" s="194">
        <v>2</v>
      </c>
      <c r="B51" s="60" t="s">
        <v>167</v>
      </c>
      <c r="C51" s="54">
        <f t="shared" si="39"/>
        <v>39</v>
      </c>
      <c r="D51" s="173"/>
      <c r="E51" s="58">
        <f t="shared" si="40"/>
        <v>11</v>
      </c>
      <c r="F51" s="53">
        <v>28</v>
      </c>
      <c r="G51" s="52">
        <v>1</v>
      </c>
      <c r="H51" s="40">
        <f t="shared" si="41"/>
        <v>2.5641025641025643</v>
      </c>
      <c r="I51" s="52">
        <v>1</v>
      </c>
      <c r="J51" s="40">
        <f t="shared" si="42"/>
        <v>2.5641025641025643</v>
      </c>
      <c r="K51" s="52">
        <v>0</v>
      </c>
      <c r="L51" s="40">
        <f t="shared" si="43"/>
        <v>0</v>
      </c>
      <c r="M51" s="52">
        <v>34</v>
      </c>
      <c r="N51" s="40">
        <f t="shared" si="44"/>
        <v>87.179487179487182</v>
      </c>
      <c r="O51" s="52">
        <v>3</v>
      </c>
      <c r="P51" s="40">
        <f t="shared" si="45"/>
        <v>7.6923076923076925</v>
      </c>
      <c r="Q51" s="162"/>
    </row>
    <row r="52" spans="1:17" s="17" customFormat="1" ht="15" customHeight="1">
      <c r="A52" s="194">
        <v>3</v>
      </c>
      <c r="B52" s="60" t="s">
        <v>324</v>
      </c>
      <c r="C52" s="54">
        <f t="shared" si="39"/>
        <v>41</v>
      </c>
      <c r="D52" s="173"/>
      <c r="E52" s="62">
        <f>C52-F52</f>
        <v>12</v>
      </c>
      <c r="F52" s="53">
        <v>29</v>
      </c>
      <c r="G52" s="52">
        <v>0</v>
      </c>
      <c r="H52" s="40">
        <f>G52*100/C52</f>
        <v>0</v>
      </c>
      <c r="I52" s="52">
        <v>1</v>
      </c>
      <c r="J52" s="40">
        <f>I52*100/C52</f>
        <v>2.4390243902439024</v>
      </c>
      <c r="K52" s="52">
        <v>2</v>
      </c>
      <c r="L52" s="40">
        <f>K52*100/C52</f>
        <v>4.8780487804878048</v>
      </c>
      <c r="M52" s="52">
        <v>38</v>
      </c>
      <c r="N52" s="40">
        <f t="shared" si="44"/>
        <v>92.682926829268297</v>
      </c>
      <c r="O52" s="52">
        <v>0</v>
      </c>
      <c r="P52" s="40">
        <f t="shared" si="45"/>
        <v>0</v>
      </c>
      <c r="Q52" s="64"/>
    </row>
    <row r="53" spans="1:17" s="17" customFormat="1" ht="15" customHeight="1">
      <c r="A53" s="194">
        <v>4</v>
      </c>
      <c r="B53" s="60" t="s">
        <v>325</v>
      </c>
      <c r="C53" s="54">
        <f t="shared" si="39"/>
        <v>26</v>
      </c>
      <c r="D53" s="173"/>
      <c r="E53" s="62">
        <f t="shared" ref="E53" si="46">C53-F53</f>
        <v>8</v>
      </c>
      <c r="F53" s="53">
        <v>18</v>
      </c>
      <c r="G53" s="52">
        <v>1</v>
      </c>
      <c r="H53" s="40">
        <f t="shared" ref="H53" si="47">G53*100/C53</f>
        <v>3.8461538461538463</v>
      </c>
      <c r="I53" s="52">
        <v>1</v>
      </c>
      <c r="J53" s="40">
        <f t="shared" ref="J53" si="48">I53*100/C53</f>
        <v>3.8461538461538463</v>
      </c>
      <c r="K53" s="52">
        <v>1</v>
      </c>
      <c r="L53" s="40">
        <f t="shared" ref="L53" si="49">K53*100/C53</f>
        <v>3.8461538461538463</v>
      </c>
      <c r="M53" s="52">
        <v>20</v>
      </c>
      <c r="N53" s="40">
        <f t="shared" si="44"/>
        <v>76.92307692307692</v>
      </c>
      <c r="O53" s="52">
        <v>3</v>
      </c>
      <c r="P53" s="40">
        <f t="shared" si="45"/>
        <v>11.538461538461538</v>
      </c>
      <c r="Q53" s="63"/>
    </row>
    <row r="54" spans="1:17" s="77" customFormat="1" ht="15" customHeight="1">
      <c r="A54" s="284" t="s">
        <v>96</v>
      </c>
      <c r="B54" s="284"/>
      <c r="C54" s="43">
        <f>SUM(C50:C53)</f>
        <v>143</v>
      </c>
      <c r="D54" s="43">
        <f t="shared" ref="D54:O54" si="50">SUM(D50:D53)</f>
        <v>1</v>
      </c>
      <c r="E54" s="43">
        <f t="shared" si="50"/>
        <v>42</v>
      </c>
      <c r="F54" s="43">
        <f t="shared" si="50"/>
        <v>101</v>
      </c>
      <c r="G54" s="43">
        <f t="shared" si="50"/>
        <v>4</v>
      </c>
      <c r="H54" s="44">
        <f>G54*100/C54</f>
        <v>2.7972027972027971</v>
      </c>
      <c r="I54" s="43">
        <f t="shared" si="50"/>
        <v>4</v>
      </c>
      <c r="J54" s="44">
        <f>I54*100/C54</f>
        <v>2.7972027972027971</v>
      </c>
      <c r="K54" s="43">
        <f t="shared" si="50"/>
        <v>6</v>
      </c>
      <c r="L54" s="44">
        <f>K54*100/C54</f>
        <v>4.1958041958041958</v>
      </c>
      <c r="M54" s="43">
        <f t="shared" si="50"/>
        <v>123</v>
      </c>
      <c r="N54" s="44">
        <f>M54*100/C54</f>
        <v>86.013986013986013</v>
      </c>
      <c r="O54" s="43">
        <f t="shared" si="50"/>
        <v>6</v>
      </c>
      <c r="P54" s="44">
        <f>O54*100/C54</f>
        <v>4.1958041958041958</v>
      </c>
      <c r="Q54" s="43"/>
    </row>
    <row r="55" spans="1:17" ht="15" customHeight="1">
      <c r="A55" s="123"/>
      <c r="B55" s="186" t="s">
        <v>137</v>
      </c>
      <c r="C55" s="185"/>
      <c r="D55" s="124"/>
      <c r="E55" s="124"/>
      <c r="F55" s="125"/>
      <c r="G55" s="126"/>
      <c r="H55" s="127"/>
      <c r="I55" s="127"/>
      <c r="J55" s="127"/>
      <c r="K55" s="127"/>
      <c r="L55" s="127"/>
      <c r="M55" s="127"/>
      <c r="N55" s="127"/>
      <c r="O55" s="127"/>
      <c r="P55" s="127"/>
      <c r="Q55" s="128"/>
    </row>
    <row r="56" spans="1:17" s="76" customFormat="1" ht="15" customHeight="1">
      <c r="A56" s="266" t="s">
        <v>93</v>
      </c>
      <c r="B56" s="267"/>
      <c r="C56" s="267"/>
      <c r="D56" s="267"/>
      <c r="E56" s="267"/>
      <c r="F56" s="268"/>
      <c r="G56" s="279"/>
      <c r="H56" s="280"/>
      <c r="I56" s="280"/>
      <c r="J56" s="280"/>
      <c r="K56" s="280"/>
      <c r="L56" s="280"/>
      <c r="M56" s="280"/>
      <c r="N56" s="280"/>
      <c r="O56" s="280"/>
      <c r="P56" s="280"/>
      <c r="Q56" s="41"/>
    </row>
    <row r="57" spans="1:17" s="17" customFormat="1" ht="15" customHeight="1">
      <c r="A57" s="194">
        <v>1</v>
      </c>
      <c r="B57" s="60" t="s">
        <v>65</v>
      </c>
      <c r="C57" s="54">
        <f t="shared" ref="C57:C62" si="51">SUM(G57,I57,K57,M57,O57)</f>
        <v>30</v>
      </c>
      <c r="D57" s="173"/>
      <c r="E57" s="55">
        <f t="shared" ref="E57:E61" si="52">C57-F57</f>
        <v>19</v>
      </c>
      <c r="F57" s="53">
        <v>11</v>
      </c>
      <c r="G57" s="38">
        <v>0</v>
      </c>
      <c r="H57" s="39">
        <f t="shared" ref="H57" si="53">G57*100/C57</f>
        <v>0</v>
      </c>
      <c r="I57" s="38">
        <v>0</v>
      </c>
      <c r="J57" s="39">
        <f t="shared" ref="J57" si="54">I57*100/C57</f>
        <v>0</v>
      </c>
      <c r="K57" s="38">
        <v>1</v>
      </c>
      <c r="L57" s="40">
        <f t="shared" ref="L57" si="55">K57*100/C57</f>
        <v>3.3333333333333335</v>
      </c>
      <c r="M57" s="38">
        <v>25</v>
      </c>
      <c r="N57" s="40">
        <f t="shared" ref="N57:N61" si="56">M57*100/C57</f>
        <v>83.333333333333329</v>
      </c>
      <c r="O57" s="38">
        <v>4</v>
      </c>
      <c r="P57" s="40">
        <f t="shared" ref="P57:P61" si="57">O57*100/C57</f>
        <v>13.333333333333334</v>
      </c>
      <c r="Q57" s="64"/>
    </row>
    <row r="58" spans="1:17" s="17" customFormat="1" ht="15" customHeight="1">
      <c r="A58" s="194">
        <v>2</v>
      </c>
      <c r="B58" s="88" t="s">
        <v>112</v>
      </c>
      <c r="C58" s="57">
        <f t="shared" si="51"/>
        <v>25</v>
      </c>
      <c r="D58" s="176"/>
      <c r="E58" s="58">
        <f t="shared" si="52"/>
        <v>22</v>
      </c>
      <c r="F58" s="53">
        <v>3</v>
      </c>
      <c r="G58" s="38">
        <v>0</v>
      </c>
      <c r="H58" s="39">
        <f t="shared" ref="H58:H64" si="58">G58*100/C58</f>
        <v>0</v>
      </c>
      <c r="I58" s="38">
        <v>0</v>
      </c>
      <c r="J58" s="39">
        <f t="shared" ref="J58:J64" si="59">I58*100/C58</f>
        <v>0</v>
      </c>
      <c r="K58" s="38">
        <v>1</v>
      </c>
      <c r="L58" s="40">
        <f t="shared" ref="L58:L64" si="60">K58*100/C58</f>
        <v>4</v>
      </c>
      <c r="M58" s="38">
        <v>20</v>
      </c>
      <c r="N58" s="40">
        <f t="shared" si="56"/>
        <v>80</v>
      </c>
      <c r="O58" s="38">
        <v>4</v>
      </c>
      <c r="P58" s="40">
        <f t="shared" si="57"/>
        <v>16</v>
      </c>
      <c r="Q58" s="63"/>
    </row>
    <row r="59" spans="1:17" s="17" customFormat="1" ht="15" customHeight="1">
      <c r="A59" s="194">
        <v>3</v>
      </c>
      <c r="B59" s="88" t="s">
        <v>113</v>
      </c>
      <c r="C59" s="57">
        <f t="shared" si="51"/>
        <v>21</v>
      </c>
      <c r="D59" s="173"/>
      <c r="E59" s="58">
        <f t="shared" si="52"/>
        <v>15</v>
      </c>
      <c r="F59" s="53">
        <v>6</v>
      </c>
      <c r="G59" s="38">
        <v>0</v>
      </c>
      <c r="H59" s="39">
        <f t="shared" si="58"/>
        <v>0</v>
      </c>
      <c r="I59" s="38">
        <v>0</v>
      </c>
      <c r="J59" s="39">
        <f t="shared" si="59"/>
        <v>0</v>
      </c>
      <c r="K59" s="38">
        <v>3</v>
      </c>
      <c r="L59" s="40">
        <f t="shared" si="60"/>
        <v>14.285714285714286</v>
      </c>
      <c r="M59" s="38">
        <v>17</v>
      </c>
      <c r="N59" s="40">
        <f t="shared" si="56"/>
        <v>80.952380952380949</v>
      </c>
      <c r="O59" s="38">
        <v>1</v>
      </c>
      <c r="P59" s="40">
        <f t="shared" si="57"/>
        <v>4.7619047619047619</v>
      </c>
      <c r="Q59" s="63"/>
    </row>
    <row r="60" spans="1:17" s="17" customFormat="1" ht="15" customHeight="1">
      <c r="A60" s="194">
        <v>4</v>
      </c>
      <c r="B60" s="88" t="s">
        <v>271</v>
      </c>
      <c r="C60" s="57">
        <f t="shared" si="51"/>
        <v>30</v>
      </c>
      <c r="D60" s="176"/>
      <c r="E60" s="58">
        <f t="shared" si="52"/>
        <v>20</v>
      </c>
      <c r="F60" s="53">
        <v>10</v>
      </c>
      <c r="G60" s="38">
        <v>0</v>
      </c>
      <c r="H60" s="39">
        <f t="shared" si="58"/>
        <v>0</v>
      </c>
      <c r="I60" s="38">
        <v>0</v>
      </c>
      <c r="J60" s="39">
        <f t="shared" si="59"/>
        <v>0</v>
      </c>
      <c r="K60" s="38">
        <v>0</v>
      </c>
      <c r="L60" s="40">
        <f t="shared" si="60"/>
        <v>0</v>
      </c>
      <c r="M60" s="38">
        <v>23</v>
      </c>
      <c r="N60" s="40">
        <f t="shared" si="56"/>
        <v>76.666666666666671</v>
      </c>
      <c r="O60" s="38">
        <v>7</v>
      </c>
      <c r="P60" s="40">
        <f t="shared" si="57"/>
        <v>23.333333333333332</v>
      </c>
      <c r="Q60" s="63"/>
    </row>
    <row r="61" spans="1:17" s="17" customFormat="1" ht="15" customHeight="1">
      <c r="A61" s="194">
        <v>5</v>
      </c>
      <c r="B61" s="88" t="s">
        <v>272</v>
      </c>
      <c r="C61" s="57">
        <f t="shared" si="51"/>
        <v>26</v>
      </c>
      <c r="D61" s="173"/>
      <c r="E61" s="58">
        <f t="shared" si="52"/>
        <v>20</v>
      </c>
      <c r="F61" s="53">
        <v>6</v>
      </c>
      <c r="G61" s="38">
        <v>0</v>
      </c>
      <c r="H61" s="39">
        <f t="shared" si="58"/>
        <v>0</v>
      </c>
      <c r="I61" s="38">
        <v>0</v>
      </c>
      <c r="J61" s="39">
        <f t="shared" si="59"/>
        <v>0</v>
      </c>
      <c r="K61" s="38">
        <v>1</v>
      </c>
      <c r="L61" s="40">
        <f t="shared" si="60"/>
        <v>3.8461538461538463</v>
      </c>
      <c r="M61" s="38">
        <v>22</v>
      </c>
      <c r="N61" s="40">
        <f t="shared" si="56"/>
        <v>84.615384615384613</v>
      </c>
      <c r="O61" s="38">
        <v>3</v>
      </c>
      <c r="P61" s="40">
        <f t="shared" si="57"/>
        <v>11.538461538461538</v>
      </c>
      <c r="Q61" s="63"/>
    </row>
    <row r="62" spans="1:17" s="17" customFormat="1" ht="15" customHeight="1">
      <c r="A62" s="194">
        <v>6</v>
      </c>
      <c r="B62" s="60" t="s">
        <v>396</v>
      </c>
      <c r="C62" s="29">
        <f t="shared" si="51"/>
        <v>23</v>
      </c>
      <c r="D62" s="173">
        <v>1</v>
      </c>
      <c r="E62" s="62">
        <f>C62-F62</f>
        <v>22</v>
      </c>
      <c r="F62" s="53">
        <v>1</v>
      </c>
      <c r="G62" s="38">
        <v>0</v>
      </c>
      <c r="H62" s="40">
        <f t="shared" si="58"/>
        <v>0</v>
      </c>
      <c r="I62" s="38">
        <v>0</v>
      </c>
      <c r="J62" s="40">
        <f t="shared" si="59"/>
        <v>0</v>
      </c>
      <c r="K62" s="38">
        <v>16</v>
      </c>
      <c r="L62" s="40">
        <f t="shared" si="60"/>
        <v>69.565217391304344</v>
      </c>
      <c r="M62" s="38">
        <v>5</v>
      </c>
      <c r="N62" s="40">
        <f>M62*100/C62</f>
        <v>21.739130434782609</v>
      </c>
      <c r="O62" s="38">
        <v>2</v>
      </c>
      <c r="P62" s="40">
        <f>O62*100/C62</f>
        <v>8.695652173913043</v>
      </c>
      <c r="Q62" s="63"/>
    </row>
    <row r="63" spans="1:17" s="17" customFormat="1" ht="15" customHeight="1">
      <c r="A63" s="194">
        <v>7</v>
      </c>
      <c r="B63" s="60" t="s">
        <v>397</v>
      </c>
      <c r="C63" s="29">
        <f t="shared" ref="C63:C64" si="61">SUM(G63,I63,K63,M63,O63)</f>
        <v>12</v>
      </c>
      <c r="D63" s="173">
        <v>1</v>
      </c>
      <c r="E63" s="62">
        <f>C63-F63</f>
        <v>12</v>
      </c>
      <c r="F63" s="53">
        <v>0</v>
      </c>
      <c r="G63" s="38">
        <v>0</v>
      </c>
      <c r="H63" s="40">
        <f t="shared" si="58"/>
        <v>0</v>
      </c>
      <c r="I63" s="38">
        <v>0</v>
      </c>
      <c r="J63" s="40">
        <f t="shared" si="59"/>
        <v>0</v>
      </c>
      <c r="K63" s="38">
        <v>7</v>
      </c>
      <c r="L63" s="40">
        <f t="shared" si="60"/>
        <v>58.333333333333336</v>
      </c>
      <c r="M63" s="38">
        <v>5</v>
      </c>
      <c r="N63" s="40">
        <f>M63*100/C63</f>
        <v>41.666666666666664</v>
      </c>
      <c r="O63" s="38">
        <v>0</v>
      </c>
      <c r="P63" s="40">
        <f>O63*100/C63</f>
        <v>0</v>
      </c>
      <c r="Q63" s="63"/>
    </row>
    <row r="64" spans="1:17" s="17" customFormat="1" ht="15" customHeight="1">
      <c r="A64" s="194">
        <v>8</v>
      </c>
      <c r="B64" s="60" t="s">
        <v>398</v>
      </c>
      <c r="C64" s="29">
        <f t="shared" si="61"/>
        <v>39</v>
      </c>
      <c r="D64" s="173">
        <v>2</v>
      </c>
      <c r="E64" s="62">
        <f>C64-F64</f>
        <v>38</v>
      </c>
      <c r="F64" s="53">
        <v>1</v>
      </c>
      <c r="G64" s="38">
        <v>0</v>
      </c>
      <c r="H64" s="40">
        <f t="shared" si="58"/>
        <v>0</v>
      </c>
      <c r="I64" s="38">
        <v>11</v>
      </c>
      <c r="J64" s="40">
        <f t="shared" si="59"/>
        <v>28.205128205128204</v>
      </c>
      <c r="K64" s="38">
        <v>27</v>
      </c>
      <c r="L64" s="40">
        <f t="shared" si="60"/>
        <v>69.230769230769226</v>
      </c>
      <c r="M64" s="38">
        <v>0</v>
      </c>
      <c r="N64" s="40">
        <f>M64*100/C64</f>
        <v>0</v>
      </c>
      <c r="O64" s="38">
        <v>1</v>
      </c>
      <c r="P64" s="40">
        <f>O64*100/C64</f>
        <v>2.5641025641025643</v>
      </c>
      <c r="Q64" s="63"/>
    </row>
    <row r="65" spans="1:17" s="77" customFormat="1" ht="15" customHeight="1">
      <c r="A65" s="265" t="s">
        <v>466</v>
      </c>
      <c r="B65" s="265"/>
      <c r="C65" s="30">
        <f>SUM(C57:C64)</f>
        <v>206</v>
      </c>
      <c r="D65" s="30">
        <f t="shared" ref="D65:G65" si="62">SUM(D57:D64)</f>
        <v>4</v>
      </c>
      <c r="E65" s="30">
        <f>SUM(E57:E64)</f>
        <v>168</v>
      </c>
      <c r="F65" s="30">
        <f>SUM(F57:F64)</f>
        <v>38</v>
      </c>
      <c r="G65" s="30">
        <f t="shared" si="62"/>
        <v>0</v>
      </c>
      <c r="H65" s="44">
        <f t="shared" ref="H65" si="63">G65*100/C65</f>
        <v>0</v>
      </c>
      <c r="I65" s="30">
        <f>SUM(I57:I64)</f>
        <v>11</v>
      </c>
      <c r="J65" s="44">
        <f t="shared" ref="J65" si="64">I65*100/C65</f>
        <v>5.3398058252427187</v>
      </c>
      <c r="K65" s="30">
        <f>SUM(K57:K64)</f>
        <v>56</v>
      </c>
      <c r="L65" s="44">
        <f t="shared" ref="L65" si="65">K65*100/C65</f>
        <v>27.184466019417474</v>
      </c>
      <c r="M65" s="30">
        <f>SUM(M57:M64)</f>
        <v>117</v>
      </c>
      <c r="N65" s="44">
        <f t="shared" ref="N65" si="66">M65*100/C65</f>
        <v>56.796116504854368</v>
      </c>
      <c r="O65" s="30">
        <f>SUM(O57:O64)</f>
        <v>22</v>
      </c>
      <c r="P65" s="44">
        <f t="shared" ref="P65" si="67">O65*100/C65</f>
        <v>10.679611650485437</v>
      </c>
      <c r="Q65" s="30"/>
    </row>
    <row r="66" spans="1:17" s="73" customFormat="1" ht="18" customHeight="1">
      <c r="A66" s="270" t="s">
        <v>0</v>
      </c>
      <c r="B66" s="270" t="s">
        <v>31</v>
      </c>
      <c r="C66" s="262" t="s">
        <v>8</v>
      </c>
      <c r="D66" s="262"/>
      <c r="E66" s="262"/>
      <c r="F66" s="262"/>
      <c r="G66" s="273" t="s">
        <v>16</v>
      </c>
      <c r="H66" s="274"/>
      <c r="I66" s="274"/>
      <c r="J66" s="274"/>
      <c r="K66" s="274"/>
      <c r="L66" s="274"/>
      <c r="M66" s="274"/>
      <c r="N66" s="274"/>
      <c r="O66" s="274"/>
      <c r="P66" s="274"/>
      <c r="Q66" s="222" t="s">
        <v>464</v>
      </c>
    </row>
    <row r="67" spans="1:17" s="73" customFormat="1" ht="18" customHeight="1">
      <c r="A67" s="270"/>
      <c r="B67" s="262"/>
      <c r="C67" s="253" t="s">
        <v>9</v>
      </c>
      <c r="D67" s="262" t="s">
        <v>10</v>
      </c>
      <c r="E67" s="262" t="s">
        <v>1</v>
      </c>
      <c r="F67" s="262" t="s">
        <v>2</v>
      </c>
      <c r="G67" s="262" t="s">
        <v>11</v>
      </c>
      <c r="H67" s="262"/>
      <c r="I67" s="262" t="s">
        <v>12</v>
      </c>
      <c r="J67" s="262"/>
      <c r="K67" s="262" t="s">
        <v>13</v>
      </c>
      <c r="L67" s="262"/>
      <c r="M67" s="262" t="s">
        <v>5</v>
      </c>
      <c r="N67" s="262"/>
      <c r="O67" s="262" t="s">
        <v>14</v>
      </c>
      <c r="P67" s="262"/>
      <c r="Q67" s="223"/>
    </row>
    <row r="68" spans="1:17" ht="18" customHeight="1">
      <c r="A68" s="270"/>
      <c r="B68" s="262"/>
      <c r="C68" s="253"/>
      <c r="D68" s="262"/>
      <c r="E68" s="262"/>
      <c r="F68" s="262"/>
      <c r="G68" s="74" t="s">
        <v>3</v>
      </c>
      <c r="H68" s="74" t="s">
        <v>4</v>
      </c>
      <c r="I68" s="74" t="s">
        <v>3</v>
      </c>
      <c r="J68" s="74" t="s">
        <v>4</v>
      </c>
      <c r="K68" s="74" t="s">
        <v>3</v>
      </c>
      <c r="L68" s="74" t="s">
        <v>4</v>
      </c>
      <c r="M68" s="74" t="s">
        <v>3</v>
      </c>
      <c r="N68" s="74" t="s">
        <v>4</v>
      </c>
      <c r="O68" s="74" t="s">
        <v>3</v>
      </c>
      <c r="P68" s="74" t="s">
        <v>4</v>
      </c>
      <c r="Q68" s="224"/>
    </row>
    <row r="69" spans="1:17" s="76" customFormat="1" ht="20.100000000000001" customHeight="1">
      <c r="A69" s="266" t="s">
        <v>25</v>
      </c>
      <c r="B69" s="267"/>
      <c r="C69" s="267"/>
      <c r="D69" s="267"/>
      <c r="E69" s="267"/>
      <c r="F69" s="268"/>
      <c r="G69" s="279"/>
      <c r="H69" s="280"/>
      <c r="I69" s="280"/>
      <c r="J69" s="280"/>
      <c r="K69" s="280"/>
      <c r="L69" s="280"/>
      <c r="M69" s="280"/>
      <c r="N69" s="280"/>
      <c r="O69" s="280"/>
      <c r="P69" s="280"/>
      <c r="Q69" s="41"/>
    </row>
    <row r="70" spans="1:17" s="17" customFormat="1" ht="20.100000000000001" customHeight="1">
      <c r="A70" s="194">
        <v>1</v>
      </c>
      <c r="B70" s="60" t="s">
        <v>66</v>
      </c>
      <c r="C70" s="54">
        <f t="shared" ref="C70:C71" si="68">SUM(G70,I70,K70,M70,O70)</f>
        <v>25</v>
      </c>
      <c r="D70" s="173"/>
      <c r="E70" s="55">
        <f t="shared" ref="E70:E71" si="69">C70-F70</f>
        <v>21</v>
      </c>
      <c r="F70" s="53">
        <v>4</v>
      </c>
      <c r="G70" s="38">
        <v>0</v>
      </c>
      <c r="H70" s="39">
        <f t="shared" ref="H70" si="70">G70*100/C70</f>
        <v>0</v>
      </c>
      <c r="I70" s="38">
        <v>0</v>
      </c>
      <c r="J70" s="39">
        <f t="shared" ref="J70" si="71">I70*100/C70</f>
        <v>0</v>
      </c>
      <c r="K70" s="38">
        <v>1</v>
      </c>
      <c r="L70" s="40">
        <f t="shared" ref="L70" si="72">K70*100/C70</f>
        <v>4</v>
      </c>
      <c r="M70" s="38">
        <v>22</v>
      </c>
      <c r="N70" s="40">
        <f t="shared" ref="N70:N71" si="73">M70*100/C70</f>
        <v>88</v>
      </c>
      <c r="O70" s="38">
        <v>2</v>
      </c>
      <c r="P70" s="40">
        <f t="shared" ref="P70:P71" si="74">O70*100/C70</f>
        <v>8</v>
      </c>
      <c r="Q70" s="64"/>
    </row>
    <row r="71" spans="1:17" s="17" customFormat="1" ht="20.100000000000001" customHeight="1">
      <c r="A71" s="194">
        <v>2</v>
      </c>
      <c r="B71" s="88" t="s">
        <v>114</v>
      </c>
      <c r="C71" s="57">
        <f t="shared" si="68"/>
        <v>15</v>
      </c>
      <c r="D71" s="176">
        <v>1</v>
      </c>
      <c r="E71" s="58">
        <f t="shared" si="69"/>
        <v>13</v>
      </c>
      <c r="F71" s="53">
        <v>2</v>
      </c>
      <c r="G71" s="38">
        <v>0</v>
      </c>
      <c r="H71" s="39">
        <f>G71*100/C71</f>
        <v>0</v>
      </c>
      <c r="I71" s="38">
        <v>0</v>
      </c>
      <c r="J71" s="39">
        <f>I71*100/C71</f>
        <v>0</v>
      </c>
      <c r="K71" s="38">
        <v>0</v>
      </c>
      <c r="L71" s="40">
        <f>K71*100/C71</f>
        <v>0</v>
      </c>
      <c r="M71" s="38">
        <v>11</v>
      </c>
      <c r="N71" s="40">
        <f t="shared" si="73"/>
        <v>73.333333333333329</v>
      </c>
      <c r="O71" s="38">
        <v>4</v>
      </c>
      <c r="P71" s="40">
        <f t="shared" si="74"/>
        <v>26.666666666666668</v>
      </c>
      <c r="Q71" s="63"/>
    </row>
    <row r="72" spans="1:17" s="77" customFormat="1" ht="20.100000000000001" customHeight="1">
      <c r="A72" s="284" t="s">
        <v>36</v>
      </c>
      <c r="B72" s="284"/>
      <c r="C72" s="43">
        <f>SUM(C70:C71)</f>
        <v>40</v>
      </c>
      <c r="D72" s="43">
        <f>SUM(D70:D71)</f>
        <v>1</v>
      </c>
      <c r="E72" s="43">
        <f>SUM(E70:E71)</f>
        <v>34</v>
      </c>
      <c r="F72" s="43">
        <f>SUM(F70:F71)</f>
        <v>6</v>
      </c>
      <c r="G72" s="43">
        <f t="shared" ref="G72" si="75">SUM(G70:G71)</f>
        <v>0</v>
      </c>
      <c r="H72" s="44">
        <f>G72*100/C72</f>
        <v>0</v>
      </c>
      <c r="I72" s="43">
        <f>SUM(I70:I71)</f>
        <v>0</v>
      </c>
      <c r="J72" s="44">
        <f>I72*100/C72</f>
        <v>0</v>
      </c>
      <c r="K72" s="43">
        <f>SUM(K70:K71)</f>
        <v>1</v>
      </c>
      <c r="L72" s="44">
        <f>K72*100/C72</f>
        <v>2.5</v>
      </c>
      <c r="M72" s="43">
        <f>SUM(M70:M71)</f>
        <v>33</v>
      </c>
      <c r="N72" s="44">
        <f>M72*100/C72</f>
        <v>82.5</v>
      </c>
      <c r="O72" s="43">
        <f>SUM(O70:O71)</f>
        <v>6</v>
      </c>
      <c r="P72" s="44">
        <f>O72*100/C72</f>
        <v>15</v>
      </c>
      <c r="Q72" s="43"/>
    </row>
    <row r="73" spans="1:17" s="76" customFormat="1" ht="20.100000000000001" customHeight="1">
      <c r="A73" s="281" t="s">
        <v>217</v>
      </c>
      <c r="B73" s="282"/>
      <c r="C73" s="282"/>
      <c r="D73" s="282"/>
      <c r="E73" s="282"/>
      <c r="F73" s="283"/>
      <c r="G73" s="263"/>
      <c r="H73" s="264"/>
      <c r="I73" s="264"/>
      <c r="J73" s="264"/>
      <c r="K73" s="264"/>
      <c r="L73" s="264"/>
      <c r="M73" s="264"/>
      <c r="N73" s="264"/>
      <c r="O73" s="264"/>
      <c r="P73" s="264"/>
      <c r="Q73" s="75"/>
    </row>
    <row r="74" spans="1:17" s="17" customFormat="1" ht="20.100000000000001" customHeight="1">
      <c r="A74" s="194">
        <v>1</v>
      </c>
      <c r="B74" s="88" t="s">
        <v>115</v>
      </c>
      <c r="C74" s="57">
        <f>SUM(G74,I74,K74,M74,O74)</f>
        <v>35</v>
      </c>
      <c r="D74" s="176"/>
      <c r="E74" s="58">
        <f>C74-F74</f>
        <v>31</v>
      </c>
      <c r="F74" s="59">
        <v>4</v>
      </c>
      <c r="G74" s="38">
        <v>0</v>
      </c>
      <c r="H74" s="39">
        <f>G74*100/C74</f>
        <v>0</v>
      </c>
      <c r="I74" s="38">
        <v>0</v>
      </c>
      <c r="J74" s="39">
        <f>I74*100/C74</f>
        <v>0</v>
      </c>
      <c r="K74" s="38">
        <v>2</v>
      </c>
      <c r="L74" s="40">
        <f>K74*100/C74</f>
        <v>5.7142857142857144</v>
      </c>
      <c r="M74" s="38">
        <v>26</v>
      </c>
      <c r="N74" s="40">
        <f>M74*100/C74</f>
        <v>74.285714285714292</v>
      </c>
      <c r="O74" s="38">
        <v>7</v>
      </c>
      <c r="P74" s="40">
        <f>O74*100/C74</f>
        <v>20</v>
      </c>
      <c r="Q74" s="163"/>
    </row>
    <row r="75" spans="1:17" s="17" customFormat="1" ht="20.100000000000001" customHeight="1">
      <c r="A75" s="194">
        <v>2</v>
      </c>
      <c r="B75" s="88" t="s">
        <v>273</v>
      </c>
      <c r="C75" s="57">
        <f t="shared" ref="C75" si="76">SUM(G75,I75,K75,M75,O75)</f>
        <v>51</v>
      </c>
      <c r="D75" s="173"/>
      <c r="E75" s="58">
        <f t="shared" ref="E75" si="77">C75-F75</f>
        <v>39</v>
      </c>
      <c r="F75" s="53">
        <v>12</v>
      </c>
      <c r="G75" s="38">
        <v>0</v>
      </c>
      <c r="H75" s="39">
        <f>G75*100/C75</f>
        <v>0</v>
      </c>
      <c r="I75" s="38">
        <v>0</v>
      </c>
      <c r="J75" s="39">
        <f>I75*100/C75</f>
        <v>0</v>
      </c>
      <c r="K75" s="38">
        <v>1</v>
      </c>
      <c r="L75" s="40">
        <f>K75*100/C75</f>
        <v>1.9607843137254901</v>
      </c>
      <c r="M75" s="38">
        <v>34</v>
      </c>
      <c r="N75" s="40">
        <f t="shared" ref="N75" si="78">M75*100/C75</f>
        <v>66.666666666666671</v>
      </c>
      <c r="O75" s="38">
        <v>16</v>
      </c>
      <c r="P75" s="40">
        <f t="shared" ref="P75" si="79">O75*100/C75</f>
        <v>31.372549019607842</v>
      </c>
      <c r="Q75" s="63"/>
    </row>
    <row r="76" spans="1:17" s="77" customFormat="1" ht="20.100000000000001" customHeight="1">
      <c r="A76" s="284" t="s">
        <v>36</v>
      </c>
      <c r="B76" s="284"/>
      <c r="C76" s="43">
        <f>SUM(C74:C75)</f>
        <v>86</v>
      </c>
      <c r="D76" s="43">
        <f t="shared" ref="D76:O76" si="80">SUM(D74:D75)</f>
        <v>0</v>
      </c>
      <c r="E76" s="43">
        <f t="shared" si="80"/>
        <v>70</v>
      </c>
      <c r="F76" s="43">
        <f t="shared" si="80"/>
        <v>16</v>
      </c>
      <c r="G76" s="43">
        <f t="shared" si="80"/>
        <v>0</v>
      </c>
      <c r="H76" s="44">
        <f>G76*100/C76</f>
        <v>0</v>
      </c>
      <c r="I76" s="43">
        <f t="shared" si="80"/>
        <v>0</v>
      </c>
      <c r="J76" s="44">
        <f>I76*100/C76</f>
        <v>0</v>
      </c>
      <c r="K76" s="43">
        <f t="shared" si="80"/>
        <v>3</v>
      </c>
      <c r="L76" s="44">
        <f>K76*100/C76</f>
        <v>3.4883720930232558</v>
      </c>
      <c r="M76" s="43">
        <f t="shared" si="80"/>
        <v>60</v>
      </c>
      <c r="N76" s="44">
        <f>M76*100/C76</f>
        <v>69.767441860465112</v>
      </c>
      <c r="O76" s="43">
        <f t="shared" si="80"/>
        <v>23</v>
      </c>
      <c r="P76" s="44">
        <f>O76*100/C76</f>
        <v>26.744186046511629</v>
      </c>
      <c r="Q76" s="43"/>
    </row>
    <row r="77" spans="1:17" s="76" customFormat="1" ht="20.100000000000001" customHeight="1">
      <c r="A77" s="281" t="s">
        <v>38</v>
      </c>
      <c r="B77" s="282"/>
      <c r="C77" s="282"/>
      <c r="D77" s="282"/>
      <c r="E77" s="282"/>
      <c r="F77" s="283"/>
      <c r="G77" s="263"/>
      <c r="H77" s="264"/>
      <c r="I77" s="264"/>
      <c r="J77" s="264"/>
      <c r="K77" s="264"/>
      <c r="L77" s="264"/>
      <c r="M77" s="264"/>
      <c r="N77" s="264"/>
      <c r="O77" s="264"/>
      <c r="P77" s="264"/>
      <c r="Q77" s="75"/>
    </row>
    <row r="78" spans="1:17" s="17" customFormat="1" ht="20.100000000000001" customHeight="1">
      <c r="A78" s="194">
        <v>1</v>
      </c>
      <c r="B78" s="88" t="s">
        <v>274</v>
      </c>
      <c r="C78" s="57">
        <f t="shared" ref="C78" si="81">SUM(G78,I78,K78,M78,O78)</f>
        <v>41</v>
      </c>
      <c r="D78" s="176"/>
      <c r="E78" s="58">
        <f t="shared" ref="E78" si="82">C78-F78</f>
        <v>30</v>
      </c>
      <c r="F78" s="53">
        <v>11</v>
      </c>
      <c r="G78" s="38">
        <v>0</v>
      </c>
      <c r="H78" s="39">
        <f>G78*100/C78</f>
        <v>0</v>
      </c>
      <c r="I78" s="38">
        <v>1</v>
      </c>
      <c r="J78" s="39">
        <f>I78*100/C78</f>
        <v>2.4390243902439024</v>
      </c>
      <c r="K78" s="38">
        <v>8</v>
      </c>
      <c r="L78" s="40">
        <f>K78*100/C78</f>
        <v>19.512195121951219</v>
      </c>
      <c r="M78" s="38">
        <v>28</v>
      </c>
      <c r="N78" s="40">
        <f t="shared" ref="N78" si="83">M78*100/C78</f>
        <v>68.292682926829272</v>
      </c>
      <c r="O78" s="38">
        <v>4</v>
      </c>
      <c r="P78" s="40">
        <f t="shared" ref="P78" si="84">O78*100/C78</f>
        <v>9.7560975609756095</v>
      </c>
      <c r="Q78" s="63"/>
    </row>
    <row r="79" spans="1:17" s="77" customFormat="1" ht="20.100000000000001" customHeight="1">
      <c r="A79" s="284" t="s">
        <v>99</v>
      </c>
      <c r="B79" s="284"/>
      <c r="C79" s="43">
        <f>C78</f>
        <v>41</v>
      </c>
      <c r="D79" s="43">
        <f t="shared" ref="D79:O79" si="85">D78</f>
        <v>0</v>
      </c>
      <c r="E79" s="43">
        <f t="shared" si="85"/>
        <v>30</v>
      </c>
      <c r="F79" s="43">
        <f t="shared" si="85"/>
        <v>11</v>
      </c>
      <c r="G79" s="43">
        <f t="shared" si="85"/>
        <v>0</v>
      </c>
      <c r="H79" s="44">
        <f>G79*100/C79</f>
        <v>0</v>
      </c>
      <c r="I79" s="43">
        <f t="shared" si="85"/>
        <v>1</v>
      </c>
      <c r="J79" s="44">
        <f>I79*100/C79</f>
        <v>2.4390243902439024</v>
      </c>
      <c r="K79" s="43">
        <f t="shared" si="85"/>
        <v>8</v>
      </c>
      <c r="L79" s="44">
        <f>K79*100/C79</f>
        <v>19.512195121951219</v>
      </c>
      <c r="M79" s="43">
        <f t="shared" si="85"/>
        <v>28</v>
      </c>
      <c r="N79" s="44">
        <f>M79*100/C79</f>
        <v>68.292682926829272</v>
      </c>
      <c r="O79" s="43">
        <f t="shared" si="85"/>
        <v>4</v>
      </c>
      <c r="P79" s="44">
        <f>O79*100/C79</f>
        <v>9.7560975609756095</v>
      </c>
      <c r="Q79" s="43"/>
    </row>
    <row r="80" spans="1:17" s="77" customFormat="1" ht="35.1" customHeight="1">
      <c r="A80" s="259" t="s">
        <v>467</v>
      </c>
      <c r="B80" s="260"/>
      <c r="C80" s="32">
        <f>SUM(C26,C30,C43,C48,C54,C65,C72,C76,C79)</f>
        <v>1582</v>
      </c>
      <c r="D80" s="32">
        <f>SUM(D26,D30,D43,D48,D54,D65,D72,D76,D79)</f>
        <v>13</v>
      </c>
      <c r="E80" s="32">
        <f>SUM(E26,E30,E43,E48,E54,E65,E72,E76,E79)</f>
        <v>567</v>
      </c>
      <c r="F80" s="32">
        <f>SUM(F26,F30,F43,F48,F54,F65,F72,F76,F79)</f>
        <v>1015</v>
      </c>
      <c r="G80" s="32">
        <f>SUM(G26,G30,G43,G48,G54,G65,G72,G76,G79)</f>
        <v>19</v>
      </c>
      <c r="H80" s="78">
        <f>G80*100/C80</f>
        <v>1.2010113780025284</v>
      </c>
      <c r="I80" s="32">
        <f>SUM(I26,I30,I43,I48,I54,I65,I72,I76,I79)</f>
        <v>44</v>
      </c>
      <c r="J80" s="42">
        <f>I80*100/C80</f>
        <v>2.781289506953224</v>
      </c>
      <c r="K80" s="32">
        <f>SUM(K26,K30,K43,K48,K54,K65,K72,K76,K79)</f>
        <v>153</v>
      </c>
      <c r="L80" s="42">
        <f>K80*100/C80</f>
        <v>9.6713021491782563</v>
      </c>
      <c r="M80" s="32">
        <f>SUM(M26,M30,M43,M48,M54,M65,M72,M76,M79)</f>
        <v>1216</v>
      </c>
      <c r="N80" s="42">
        <f>M80*100/C80</f>
        <v>76.86472819216182</v>
      </c>
      <c r="O80" s="32">
        <f>SUM(O26,O30,O43,O48,O54,O65,O72,O76,O79)</f>
        <v>150</v>
      </c>
      <c r="P80" s="42">
        <f>O80*100/C80</f>
        <v>9.4816687737041718</v>
      </c>
      <c r="Q80" s="32"/>
    </row>
    <row r="81" spans="1:17" ht="15" customHeight="1">
      <c r="Q81" s="110"/>
    </row>
    <row r="82" spans="1:17" s="13" customFormat="1" ht="18" customHeight="1">
      <c r="A82" s="2"/>
      <c r="B82" s="34"/>
      <c r="C82" s="2"/>
      <c r="D82" s="2"/>
      <c r="E82" s="2"/>
      <c r="F82" s="2"/>
      <c r="G82" s="2"/>
      <c r="H82" s="2"/>
      <c r="I82" s="2"/>
      <c r="J82" s="2"/>
      <c r="K82" s="2"/>
      <c r="L82" s="230" t="s">
        <v>410</v>
      </c>
      <c r="M82" s="230"/>
      <c r="N82" s="230"/>
      <c r="O82" s="230"/>
      <c r="P82" s="230"/>
      <c r="Q82" s="230"/>
    </row>
    <row r="83" spans="1:17" s="13" customFormat="1" ht="18" customHeight="1">
      <c r="A83" s="2"/>
      <c r="B83" s="9"/>
      <c r="C83" s="9"/>
      <c r="D83" s="9"/>
      <c r="E83" s="9"/>
      <c r="F83" s="9"/>
      <c r="G83" s="9"/>
      <c r="H83" s="9"/>
      <c r="I83" s="9"/>
      <c r="J83" s="2"/>
      <c r="K83" s="2"/>
      <c r="L83" s="214" t="s">
        <v>19</v>
      </c>
      <c r="M83" s="214"/>
      <c r="N83" s="214"/>
      <c r="O83" s="214"/>
      <c r="P83" s="214"/>
      <c r="Q83" s="214"/>
    </row>
    <row r="84" spans="1:17" s="13" customFormat="1" ht="18" customHeight="1">
      <c r="A84" s="214" t="s">
        <v>214</v>
      </c>
      <c r="B84" s="214"/>
      <c r="C84" s="214"/>
      <c r="D84" s="214"/>
      <c r="E84" s="214"/>
      <c r="F84" s="214"/>
      <c r="G84" s="214"/>
      <c r="H84" s="214"/>
      <c r="I84" s="214"/>
      <c r="J84" s="2"/>
      <c r="K84" s="2"/>
      <c r="L84" s="214" t="s">
        <v>17</v>
      </c>
      <c r="M84" s="214"/>
      <c r="N84" s="214"/>
      <c r="O84" s="214"/>
      <c r="P84" s="214"/>
      <c r="Q84" s="214"/>
    </row>
    <row r="85" spans="1:17" s="13" customFormat="1" ht="18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</row>
    <row r="86" spans="1:17" s="13" customFormat="1" ht="18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</row>
    <row r="87" spans="1:17" s="13" customFormat="1" ht="18" customHeight="1">
      <c r="A87" s="2"/>
      <c r="B87" s="34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</row>
    <row r="88" spans="1:17" s="13" customFormat="1" ht="18" customHeight="1">
      <c r="A88" s="2"/>
      <c r="B88" s="34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 s="13" customFormat="1" ht="18" customHeight="1">
      <c r="A89" s="215" t="s">
        <v>267</v>
      </c>
      <c r="B89" s="215"/>
      <c r="C89" s="215"/>
      <c r="D89" s="215"/>
      <c r="E89" s="215"/>
      <c r="F89" s="215"/>
      <c r="G89" s="215"/>
      <c r="H89" s="215"/>
      <c r="I89" s="215"/>
      <c r="J89" s="2"/>
      <c r="K89" s="2"/>
      <c r="L89" s="215" t="s">
        <v>63</v>
      </c>
      <c r="M89" s="215"/>
      <c r="N89" s="215"/>
      <c r="O89" s="215"/>
      <c r="P89" s="215"/>
      <c r="Q89" s="215"/>
    </row>
    <row r="90" spans="1:17" s="13" customFormat="1" ht="18" customHeight="1">
      <c r="A90" s="181"/>
      <c r="B90" s="181"/>
      <c r="C90" s="181"/>
      <c r="D90" s="181"/>
      <c r="E90" s="181"/>
      <c r="F90" s="181"/>
      <c r="G90" s="181"/>
      <c r="H90" s="181"/>
      <c r="I90" s="181"/>
      <c r="J90" s="2"/>
      <c r="K90" s="2"/>
      <c r="L90" s="181"/>
      <c r="M90" s="181"/>
      <c r="N90" s="181"/>
      <c r="O90" s="181"/>
      <c r="P90" s="181"/>
      <c r="Q90" s="181"/>
    </row>
    <row r="91" spans="1:17" s="13" customFormat="1" ht="18" customHeight="1">
      <c r="A91" s="181"/>
      <c r="B91" s="181"/>
      <c r="C91" s="181"/>
      <c r="D91" s="181"/>
      <c r="E91" s="181"/>
      <c r="F91" s="181"/>
      <c r="G91" s="181"/>
      <c r="H91" s="181"/>
      <c r="I91" s="181"/>
      <c r="J91" s="2"/>
      <c r="K91" s="2"/>
      <c r="L91" s="181"/>
      <c r="M91" s="181"/>
      <c r="N91" s="181"/>
      <c r="O91" s="181"/>
      <c r="P91" s="181"/>
      <c r="Q91" s="181"/>
    </row>
    <row r="92" spans="1:17" s="13" customFormat="1" ht="18" customHeight="1">
      <c r="A92" s="181"/>
      <c r="B92" s="181"/>
      <c r="C92" s="181"/>
      <c r="D92" s="181"/>
      <c r="E92" s="181"/>
      <c r="F92" s="181"/>
      <c r="G92" s="181"/>
      <c r="H92" s="181"/>
      <c r="I92" s="181"/>
      <c r="J92" s="2"/>
      <c r="K92" s="2"/>
      <c r="L92" s="181"/>
      <c r="M92" s="181"/>
      <c r="N92" s="181"/>
      <c r="O92" s="181"/>
      <c r="P92" s="181"/>
      <c r="Q92" s="181"/>
    </row>
    <row r="93" spans="1:17" s="13" customFormat="1" ht="18" customHeight="1">
      <c r="A93" s="181"/>
      <c r="B93" s="181"/>
      <c r="C93" s="181"/>
      <c r="D93" s="181"/>
      <c r="E93" s="181"/>
      <c r="F93" s="181"/>
      <c r="G93" s="181"/>
      <c r="H93" s="181"/>
      <c r="I93" s="181"/>
      <c r="J93" s="2"/>
      <c r="K93" s="2"/>
      <c r="L93" s="181"/>
      <c r="M93" s="181"/>
      <c r="N93" s="181"/>
      <c r="O93" s="181"/>
      <c r="P93" s="181"/>
      <c r="Q93" s="181"/>
    </row>
    <row r="94" spans="1:17" ht="15.95" customHeight="1">
      <c r="A94" s="216" t="s">
        <v>29</v>
      </c>
      <c r="B94" s="216"/>
      <c r="C94" s="216"/>
      <c r="D94" s="216"/>
      <c r="E94" s="216"/>
      <c r="F94" s="216"/>
      <c r="G94" s="66"/>
      <c r="K94" s="261" t="s">
        <v>6</v>
      </c>
      <c r="L94" s="261"/>
      <c r="M94" s="261"/>
      <c r="N94" s="261"/>
      <c r="O94" s="261"/>
      <c r="P94" s="261"/>
      <c r="Q94" s="261"/>
    </row>
    <row r="95" spans="1:17" ht="15.95" customHeight="1">
      <c r="A95" s="214" t="s">
        <v>107</v>
      </c>
      <c r="B95" s="214"/>
      <c r="C95" s="214"/>
      <c r="D95" s="214"/>
      <c r="E95" s="214"/>
      <c r="F95" s="214"/>
      <c r="G95" s="66"/>
      <c r="K95" s="256" t="s">
        <v>7</v>
      </c>
      <c r="L95" s="256"/>
      <c r="M95" s="256"/>
      <c r="N95" s="256"/>
      <c r="O95" s="256"/>
      <c r="P95" s="256"/>
      <c r="Q95" s="256"/>
    </row>
    <row r="96" spans="1:17" ht="15.95" customHeight="1">
      <c r="A96" s="214" t="s">
        <v>108</v>
      </c>
      <c r="B96" s="214"/>
      <c r="C96" s="214"/>
      <c r="D96" s="214"/>
      <c r="E96" s="214"/>
      <c r="F96" s="214"/>
      <c r="G96" s="67"/>
      <c r="K96" s="257"/>
      <c r="L96" s="257"/>
      <c r="M96" s="257"/>
      <c r="N96" s="257"/>
      <c r="O96" s="257"/>
      <c r="P96" s="257"/>
      <c r="Q96" s="257"/>
    </row>
    <row r="97" spans="1:17" s="70" customFormat="1" ht="9.9499999999999993" customHeight="1">
      <c r="A97" s="219"/>
      <c r="B97" s="219"/>
      <c r="C97" s="219"/>
      <c r="D97" s="219"/>
      <c r="E97" s="219"/>
      <c r="F97" s="219"/>
      <c r="G97" s="69"/>
      <c r="H97" s="68"/>
      <c r="I97" s="68"/>
      <c r="J97" s="68"/>
    </row>
    <row r="98" spans="1:17" s="71" customFormat="1" ht="24.95" customHeight="1">
      <c r="A98" s="258" t="s">
        <v>266</v>
      </c>
      <c r="B98" s="258"/>
      <c r="C98" s="258"/>
      <c r="D98" s="258"/>
      <c r="E98" s="258"/>
      <c r="F98" s="258"/>
      <c r="G98" s="258"/>
      <c r="H98" s="258"/>
      <c r="I98" s="258"/>
      <c r="J98" s="258"/>
      <c r="K98" s="258"/>
      <c r="L98" s="258"/>
      <c r="M98" s="258"/>
      <c r="N98" s="258"/>
      <c r="O98" s="258"/>
      <c r="P98" s="258"/>
      <c r="Q98" s="258"/>
    </row>
    <row r="99" spans="1:17" s="71" customFormat="1" ht="20.100000000000001" customHeight="1">
      <c r="A99" s="258" t="s">
        <v>468</v>
      </c>
      <c r="B99" s="258"/>
      <c r="C99" s="258"/>
      <c r="D99" s="258"/>
      <c r="E99" s="258"/>
      <c r="F99" s="258"/>
      <c r="G99" s="258"/>
      <c r="H99" s="258"/>
      <c r="I99" s="258"/>
      <c r="J99" s="258"/>
      <c r="K99" s="258"/>
      <c r="L99" s="258"/>
      <c r="M99" s="258"/>
      <c r="N99" s="258"/>
      <c r="O99" s="258"/>
      <c r="P99" s="258"/>
      <c r="Q99" s="258"/>
    </row>
    <row r="100" spans="1:17" s="71" customFormat="1" ht="9.9499999999999993" customHeight="1">
      <c r="A100" s="72"/>
      <c r="B100" s="72"/>
      <c r="C100" s="72"/>
      <c r="D100" s="72"/>
      <c r="E100" s="72"/>
      <c r="F100" s="72"/>
      <c r="G100" s="72"/>
      <c r="H100" s="72"/>
      <c r="I100" s="72"/>
      <c r="J100" s="72"/>
      <c r="K100" s="72"/>
      <c r="L100" s="72"/>
      <c r="M100" s="72"/>
      <c r="N100" s="72"/>
      <c r="O100" s="72"/>
      <c r="P100" s="72"/>
      <c r="Q100" s="72"/>
    </row>
    <row r="101" spans="1:17" s="73" customFormat="1" ht="17.100000000000001" customHeight="1">
      <c r="A101" s="270" t="s">
        <v>0</v>
      </c>
      <c r="B101" s="270" t="s">
        <v>31</v>
      </c>
      <c r="C101" s="262" t="s">
        <v>8</v>
      </c>
      <c r="D101" s="262"/>
      <c r="E101" s="262"/>
      <c r="F101" s="262"/>
      <c r="G101" s="273" t="s">
        <v>16</v>
      </c>
      <c r="H101" s="274"/>
      <c r="I101" s="274"/>
      <c r="J101" s="274"/>
      <c r="K101" s="274"/>
      <c r="L101" s="274"/>
      <c r="M101" s="274"/>
      <c r="N101" s="274"/>
      <c r="O101" s="274"/>
      <c r="P101" s="274"/>
      <c r="Q101" s="222" t="s">
        <v>464</v>
      </c>
    </row>
    <row r="102" spans="1:17" s="73" customFormat="1" ht="17.100000000000001" customHeight="1">
      <c r="A102" s="270"/>
      <c r="B102" s="262"/>
      <c r="C102" s="253" t="s">
        <v>9</v>
      </c>
      <c r="D102" s="262" t="s">
        <v>10</v>
      </c>
      <c r="E102" s="262" t="s">
        <v>1</v>
      </c>
      <c r="F102" s="262" t="s">
        <v>2</v>
      </c>
      <c r="G102" s="262" t="s">
        <v>11</v>
      </c>
      <c r="H102" s="262"/>
      <c r="I102" s="262" t="s">
        <v>12</v>
      </c>
      <c r="J102" s="262"/>
      <c r="K102" s="262" t="s">
        <v>13</v>
      </c>
      <c r="L102" s="262"/>
      <c r="M102" s="262" t="s">
        <v>5</v>
      </c>
      <c r="N102" s="262"/>
      <c r="O102" s="262" t="s">
        <v>14</v>
      </c>
      <c r="P102" s="262"/>
      <c r="Q102" s="223"/>
    </row>
    <row r="103" spans="1:17" ht="17.100000000000001" customHeight="1">
      <c r="A103" s="270"/>
      <c r="B103" s="262"/>
      <c r="C103" s="253"/>
      <c r="D103" s="262"/>
      <c r="E103" s="262"/>
      <c r="F103" s="262"/>
      <c r="G103" s="74" t="s">
        <v>3</v>
      </c>
      <c r="H103" s="74" t="s">
        <v>4</v>
      </c>
      <c r="I103" s="74" t="s">
        <v>3</v>
      </c>
      <c r="J103" s="74" t="s">
        <v>4</v>
      </c>
      <c r="K103" s="74" t="s">
        <v>3</v>
      </c>
      <c r="L103" s="74" t="s">
        <v>4</v>
      </c>
      <c r="M103" s="74" t="s">
        <v>3</v>
      </c>
      <c r="N103" s="74" t="s">
        <v>4</v>
      </c>
      <c r="O103" s="74" t="s">
        <v>3</v>
      </c>
      <c r="P103" s="74" t="s">
        <v>4</v>
      </c>
      <c r="Q103" s="224"/>
    </row>
    <row r="104" spans="1:17" ht="15.6" customHeight="1">
      <c r="A104" s="123"/>
      <c r="B104" s="186" t="s">
        <v>211</v>
      </c>
      <c r="C104" s="185"/>
      <c r="D104" s="124"/>
      <c r="E104" s="124"/>
      <c r="F104" s="125"/>
      <c r="G104" s="126"/>
      <c r="H104" s="127"/>
      <c r="I104" s="127"/>
      <c r="J104" s="127"/>
      <c r="K104" s="127"/>
      <c r="L104" s="127"/>
      <c r="M104" s="127"/>
      <c r="N104" s="127"/>
      <c r="O104" s="127"/>
      <c r="P104" s="127"/>
      <c r="Q104" s="128"/>
    </row>
    <row r="105" spans="1:17" s="76" customFormat="1" ht="15.6" customHeight="1">
      <c r="A105" s="266" t="s">
        <v>95</v>
      </c>
      <c r="B105" s="267"/>
      <c r="C105" s="267"/>
      <c r="D105" s="267"/>
      <c r="E105" s="267"/>
      <c r="F105" s="268"/>
      <c r="G105" s="263"/>
      <c r="H105" s="264"/>
      <c r="I105" s="264"/>
      <c r="J105" s="264"/>
      <c r="K105" s="264"/>
      <c r="L105" s="264"/>
      <c r="M105" s="264"/>
      <c r="N105" s="264"/>
      <c r="O105" s="264"/>
      <c r="P105" s="264"/>
      <c r="Q105" s="75"/>
    </row>
    <row r="106" spans="1:17" s="17" customFormat="1" ht="15.6" customHeight="1">
      <c r="A106" s="194">
        <v>1</v>
      </c>
      <c r="B106" s="60" t="s">
        <v>75</v>
      </c>
      <c r="C106" s="54">
        <f t="shared" ref="C106:C108" si="86">SUM(G106,I106,K106,M106,O106)</f>
        <v>43</v>
      </c>
      <c r="D106" s="173"/>
      <c r="E106" s="62">
        <f t="shared" ref="E106:E108" si="87">C106-F106</f>
        <v>13</v>
      </c>
      <c r="F106" s="53">
        <v>30</v>
      </c>
      <c r="G106" s="52">
        <v>0</v>
      </c>
      <c r="H106" s="40">
        <f t="shared" ref="H106:H108" si="88">G106*100/C106</f>
        <v>0</v>
      </c>
      <c r="I106" s="52">
        <v>1</v>
      </c>
      <c r="J106" s="40">
        <f t="shared" ref="J106:J108" si="89">I106*100/C106</f>
        <v>2.3255813953488373</v>
      </c>
      <c r="K106" s="52">
        <v>2</v>
      </c>
      <c r="L106" s="40">
        <f t="shared" ref="L106:L108" si="90">K106*100/C106</f>
        <v>4.6511627906976747</v>
      </c>
      <c r="M106" s="52">
        <v>39</v>
      </c>
      <c r="N106" s="40">
        <f t="shared" ref="N106:N108" si="91">M106*100/C106</f>
        <v>90.697674418604649</v>
      </c>
      <c r="O106" s="52">
        <v>1</v>
      </c>
      <c r="P106" s="40">
        <f t="shared" ref="P106:P108" si="92">O106*100/C106</f>
        <v>2.3255813953488373</v>
      </c>
      <c r="Q106" s="64"/>
    </row>
    <row r="107" spans="1:17" s="17" customFormat="1" ht="15.6" customHeight="1">
      <c r="A107" s="194">
        <v>2</v>
      </c>
      <c r="B107" s="60" t="s">
        <v>76</v>
      </c>
      <c r="C107" s="54">
        <f t="shared" si="86"/>
        <v>40</v>
      </c>
      <c r="D107" s="173"/>
      <c r="E107" s="62">
        <f t="shared" si="87"/>
        <v>12</v>
      </c>
      <c r="F107" s="53">
        <v>28</v>
      </c>
      <c r="G107" s="52">
        <v>0</v>
      </c>
      <c r="H107" s="40">
        <f t="shared" si="88"/>
        <v>0</v>
      </c>
      <c r="I107" s="52">
        <v>0</v>
      </c>
      <c r="J107" s="40">
        <f t="shared" si="89"/>
        <v>0</v>
      </c>
      <c r="K107" s="52">
        <v>0</v>
      </c>
      <c r="L107" s="40">
        <f t="shared" si="90"/>
        <v>0</v>
      </c>
      <c r="M107" s="52">
        <v>38</v>
      </c>
      <c r="N107" s="40">
        <f t="shared" si="91"/>
        <v>95</v>
      </c>
      <c r="O107" s="52">
        <v>2</v>
      </c>
      <c r="P107" s="40">
        <f t="shared" si="92"/>
        <v>5</v>
      </c>
      <c r="Q107" s="64"/>
    </row>
    <row r="108" spans="1:17" s="17" customFormat="1" ht="15.6" customHeight="1">
      <c r="A108" s="194">
        <v>3</v>
      </c>
      <c r="B108" s="60" t="s">
        <v>77</v>
      </c>
      <c r="C108" s="54">
        <f t="shared" si="86"/>
        <v>35</v>
      </c>
      <c r="D108" s="173"/>
      <c r="E108" s="62">
        <f t="shared" si="87"/>
        <v>11</v>
      </c>
      <c r="F108" s="53">
        <v>24</v>
      </c>
      <c r="G108" s="52">
        <v>0</v>
      </c>
      <c r="H108" s="40">
        <f t="shared" si="88"/>
        <v>0</v>
      </c>
      <c r="I108" s="52">
        <v>0</v>
      </c>
      <c r="J108" s="40">
        <f t="shared" si="89"/>
        <v>0</v>
      </c>
      <c r="K108" s="52">
        <v>0</v>
      </c>
      <c r="L108" s="40">
        <f t="shared" si="90"/>
        <v>0</v>
      </c>
      <c r="M108" s="52">
        <v>30</v>
      </c>
      <c r="N108" s="40">
        <f t="shared" si="91"/>
        <v>85.714285714285708</v>
      </c>
      <c r="O108" s="52">
        <v>5</v>
      </c>
      <c r="P108" s="40">
        <f t="shared" si="92"/>
        <v>14.285714285714286</v>
      </c>
      <c r="Q108" s="64"/>
    </row>
    <row r="109" spans="1:17" s="77" customFormat="1" ht="15.6" customHeight="1">
      <c r="A109" s="265" t="s">
        <v>41</v>
      </c>
      <c r="B109" s="265"/>
      <c r="C109" s="30">
        <f>SUM(C106:C108)</f>
        <v>118</v>
      </c>
      <c r="D109" s="30">
        <f t="shared" ref="D109:O109" si="93">SUM(D106:D108)</f>
        <v>0</v>
      </c>
      <c r="E109" s="30">
        <f t="shared" si="93"/>
        <v>36</v>
      </c>
      <c r="F109" s="30">
        <f t="shared" si="93"/>
        <v>82</v>
      </c>
      <c r="G109" s="30">
        <f t="shared" si="93"/>
        <v>0</v>
      </c>
      <c r="H109" s="44">
        <f t="shared" ref="H109" si="94">G109*100/C109</f>
        <v>0</v>
      </c>
      <c r="I109" s="30">
        <f t="shared" si="93"/>
        <v>1</v>
      </c>
      <c r="J109" s="44">
        <f t="shared" ref="J109" si="95">I109*100/C109</f>
        <v>0.84745762711864403</v>
      </c>
      <c r="K109" s="30">
        <f t="shared" si="93"/>
        <v>2</v>
      </c>
      <c r="L109" s="44">
        <f t="shared" ref="L109" si="96">K109*100/C109</f>
        <v>1.6949152542372881</v>
      </c>
      <c r="M109" s="30">
        <f t="shared" si="93"/>
        <v>107</v>
      </c>
      <c r="N109" s="44">
        <f>M109*100/C109</f>
        <v>90.677966101694921</v>
      </c>
      <c r="O109" s="30">
        <f t="shared" si="93"/>
        <v>8</v>
      </c>
      <c r="P109" s="44">
        <f>O109*100/C109</f>
        <v>6.7796610169491522</v>
      </c>
      <c r="Q109" s="30"/>
    </row>
    <row r="110" spans="1:17" s="76" customFormat="1" ht="15.6" customHeight="1">
      <c r="A110" s="266" t="s">
        <v>220</v>
      </c>
      <c r="B110" s="267"/>
      <c r="C110" s="267"/>
      <c r="D110" s="267"/>
      <c r="E110" s="267"/>
      <c r="F110" s="268"/>
      <c r="G110" s="279"/>
      <c r="H110" s="280"/>
      <c r="I110" s="280"/>
      <c r="J110" s="280"/>
      <c r="K110" s="280"/>
      <c r="L110" s="280"/>
      <c r="M110" s="280"/>
      <c r="N110" s="280"/>
      <c r="O110" s="280"/>
      <c r="P110" s="280"/>
      <c r="Q110" s="41"/>
    </row>
    <row r="111" spans="1:17" s="17" customFormat="1" ht="15.6" customHeight="1">
      <c r="A111" s="194">
        <v>1</v>
      </c>
      <c r="B111" s="60" t="s">
        <v>168</v>
      </c>
      <c r="C111" s="54">
        <f t="shared" ref="C111:C114" si="97">SUM(G111,I111,K111,M111,O111)</f>
        <v>36</v>
      </c>
      <c r="D111" s="173">
        <v>1</v>
      </c>
      <c r="E111" s="58">
        <f t="shared" ref="E111:E114" si="98">C111-F111</f>
        <v>10</v>
      </c>
      <c r="F111" s="53">
        <v>26</v>
      </c>
      <c r="G111" s="52">
        <v>0</v>
      </c>
      <c r="H111" s="40">
        <f t="shared" ref="H111:H114" si="99">G111*100/C111</f>
        <v>0</v>
      </c>
      <c r="I111" s="52">
        <v>0</v>
      </c>
      <c r="J111" s="40">
        <f t="shared" ref="J111:J114" si="100">I111*100/C111</f>
        <v>0</v>
      </c>
      <c r="K111" s="52">
        <v>1</v>
      </c>
      <c r="L111" s="40">
        <f t="shared" ref="L111:L114" si="101">K111*100/C111</f>
        <v>2.7777777777777777</v>
      </c>
      <c r="M111" s="52">
        <v>35</v>
      </c>
      <c r="N111" s="40">
        <f t="shared" ref="N111:N114" si="102">M111*100/C111</f>
        <v>97.222222222222229</v>
      </c>
      <c r="O111" s="52">
        <v>0</v>
      </c>
      <c r="P111" s="40">
        <f t="shared" ref="P111:P114" si="103">O111*100/C111</f>
        <v>0</v>
      </c>
      <c r="Q111" s="63"/>
    </row>
    <row r="112" spans="1:17" s="17" customFormat="1" ht="15.6" customHeight="1">
      <c r="A112" s="194">
        <v>2</v>
      </c>
      <c r="B112" s="60" t="s">
        <v>169</v>
      </c>
      <c r="C112" s="54">
        <f t="shared" si="97"/>
        <v>23</v>
      </c>
      <c r="D112" s="173"/>
      <c r="E112" s="58">
        <f t="shared" si="98"/>
        <v>4</v>
      </c>
      <c r="F112" s="53">
        <v>19</v>
      </c>
      <c r="G112" s="52">
        <v>0</v>
      </c>
      <c r="H112" s="40">
        <f t="shared" si="99"/>
        <v>0</v>
      </c>
      <c r="I112" s="52">
        <v>1</v>
      </c>
      <c r="J112" s="40">
        <f t="shared" si="100"/>
        <v>4.3478260869565215</v>
      </c>
      <c r="K112" s="52">
        <v>5</v>
      </c>
      <c r="L112" s="40">
        <f t="shared" si="101"/>
        <v>21.739130434782609</v>
      </c>
      <c r="M112" s="52">
        <v>16</v>
      </c>
      <c r="N112" s="40">
        <f t="shared" si="102"/>
        <v>69.565217391304344</v>
      </c>
      <c r="O112" s="52">
        <v>1</v>
      </c>
      <c r="P112" s="40">
        <f t="shared" si="103"/>
        <v>4.3478260869565215</v>
      </c>
      <c r="Q112" s="64"/>
    </row>
    <row r="113" spans="1:17" s="17" customFormat="1" ht="15.6" customHeight="1">
      <c r="A113" s="194">
        <v>3</v>
      </c>
      <c r="B113" s="60" t="s">
        <v>326</v>
      </c>
      <c r="C113" s="54">
        <f t="shared" si="97"/>
        <v>45</v>
      </c>
      <c r="D113" s="173"/>
      <c r="E113" s="62">
        <f t="shared" si="98"/>
        <v>10</v>
      </c>
      <c r="F113" s="53">
        <v>35</v>
      </c>
      <c r="G113" s="52">
        <v>0</v>
      </c>
      <c r="H113" s="40">
        <f t="shared" si="99"/>
        <v>0</v>
      </c>
      <c r="I113" s="52">
        <v>1</v>
      </c>
      <c r="J113" s="40">
        <f t="shared" si="100"/>
        <v>2.2222222222222223</v>
      </c>
      <c r="K113" s="52">
        <v>5</v>
      </c>
      <c r="L113" s="40">
        <f t="shared" si="101"/>
        <v>11.111111111111111</v>
      </c>
      <c r="M113" s="52">
        <v>38</v>
      </c>
      <c r="N113" s="40">
        <f t="shared" si="102"/>
        <v>84.444444444444443</v>
      </c>
      <c r="O113" s="52">
        <v>1</v>
      </c>
      <c r="P113" s="40">
        <f t="shared" si="103"/>
        <v>2.2222222222222223</v>
      </c>
      <c r="Q113" s="63"/>
    </row>
    <row r="114" spans="1:17" s="17" customFormat="1" ht="15.6" customHeight="1">
      <c r="A114" s="194">
        <v>4</v>
      </c>
      <c r="B114" s="60" t="s">
        <v>327</v>
      </c>
      <c r="C114" s="54">
        <f t="shared" si="97"/>
        <v>39</v>
      </c>
      <c r="D114" s="173"/>
      <c r="E114" s="62">
        <f t="shared" si="98"/>
        <v>9</v>
      </c>
      <c r="F114" s="53">
        <v>30</v>
      </c>
      <c r="G114" s="52">
        <v>0</v>
      </c>
      <c r="H114" s="40">
        <f t="shared" si="99"/>
        <v>0</v>
      </c>
      <c r="I114" s="52">
        <v>0</v>
      </c>
      <c r="J114" s="40">
        <f t="shared" si="100"/>
        <v>0</v>
      </c>
      <c r="K114" s="52">
        <v>1</v>
      </c>
      <c r="L114" s="40">
        <f t="shared" si="101"/>
        <v>2.5641025641025643</v>
      </c>
      <c r="M114" s="52">
        <v>38</v>
      </c>
      <c r="N114" s="40">
        <f t="shared" si="102"/>
        <v>97.435897435897431</v>
      </c>
      <c r="O114" s="52">
        <v>0</v>
      </c>
      <c r="P114" s="40">
        <f t="shared" si="103"/>
        <v>0</v>
      </c>
      <c r="Q114" s="64"/>
    </row>
    <row r="115" spans="1:17" s="77" customFormat="1" ht="15.6" customHeight="1">
      <c r="A115" s="265" t="s">
        <v>96</v>
      </c>
      <c r="B115" s="265"/>
      <c r="C115" s="30">
        <f>SUM(C111:C114)</f>
        <v>143</v>
      </c>
      <c r="D115" s="30">
        <f t="shared" ref="D115:O115" si="104">SUM(D111:D114)</f>
        <v>1</v>
      </c>
      <c r="E115" s="30">
        <f t="shared" si="104"/>
        <v>33</v>
      </c>
      <c r="F115" s="30">
        <f t="shared" si="104"/>
        <v>110</v>
      </c>
      <c r="G115" s="30">
        <f t="shared" si="104"/>
        <v>0</v>
      </c>
      <c r="H115" s="44">
        <f>G115*100/C115</f>
        <v>0</v>
      </c>
      <c r="I115" s="30">
        <f t="shared" si="104"/>
        <v>2</v>
      </c>
      <c r="J115" s="44">
        <f>I115*100/C115</f>
        <v>1.3986013986013985</v>
      </c>
      <c r="K115" s="30">
        <f t="shared" si="104"/>
        <v>12</v>
      </c>
      <c r="L115" s="44">
        <f>K115*100/C115</f>
        <v>8.3916083916083917</v>
      </c>
      <c r="M115" s="30">
        <f t="shared" si="104"/>
        <v>127</v>
      </c>
      <c r="N115" s="44">
        <f>M115*100/C115</f>
        <v>88.811188811188813</v>
      </c>
      <c r="O115" s="30">
        <f t="shared" si="104"/>
        <v>2</v>
      </c>
      <c r="P115" s="44">
        <f>O115*100/C115</f>
        <v>1.3986013986013985</v>
      </c>
      <c r="Q115" s="30"/>
    </row>
    <row r="116" spans="1:17" s="76" customFormat="1" ht="15.6" customHeight="1">
      <c r="A116" s="266" t="s">
        <v>221</v>
      </c>
      <c r="B116" s="267"/>
      <c r="C116" s="267"/>
      <c r="D116" s="267"/>
      <c r="E116" s="267"/>
      <c r="F116" s="268"/>
      <c r="G116" s="279"/>
      <c r="H116" s="280"/>
      <c r="I116" s="280"/>
      <c r="J116" s="280"/>
      <c r="K116" s="280"/>
      <c r="L116" s="280"/>
      <c r="M116" s="280"/>
      <c r="N116" s="280"/>
      <c r="O116" s="280"/>
      <c r="P116" s="280"/>
      <c r="Q116" s="41"/>
    </row>
    <row r="117" spans="1:17" s="17" customFormat="1" ht="15.6" customHeight="1">
      <c r="A117" s="194">
        <v>1</v>
      </c>
      <c r="B117" s="60" t="s">
        <v>170</v>
      </c>
      <c r="C117" s="54">
        <f t="shared" ref="C117:C121" si="105">SUM(G117,I117,K117,M117,O117)</f>
        <v>31</v>
      </c>
      <c r="D117" s="173"/>
      <c r="E117" s="58">
        <f t="shared" ref="E117:E121" si="106">C117-F117</f>
        <v>13</v>
      </c>
      <c r="F117" s="53">
        <v>18</v>
      </c>
      <c r="G117" s="52">
        <v>0</v>
      </c>
      <c r="H117" s="40">
        <f t="shared" ref="H117:H121" si="107">G117*100/C117</f>
        <v>0</v>
      </c>
      <c r="I117" s="52">
        <v>0</v>
      </c>
      <c r="J117" s="40">
        <f t="shared" ref="J117:J121" si="108">I117*100/C117</f>
        <v>0</v>
      </c>
      <c r="K117" s="52">
        <v>0</v>
      </c>
      <c r="L117" s="40">
        <f t="shared" ref="L117:L121" si="109">K117*100/C117</f>
        <v>0</v>
      </c>
      <c r="M117" s="52">
        <v>28</v>
      </c>
      <c r="N117" s="40">
        <f t="shared" ref="N117:N121" si="110">M117*100/C117</f>
        <v>90.322580645161295</v>
      </c>
      <c r="O117" s="52">
        <v>3</v>
      </c>
      <c r="P117" s="40">
        <f t="shared" ref="P117:P121" si="111">O117*100/C117</f>
        <v>9.67741935483871</v>
      </c>
      <c r="Q117" s="64"/>
    </row>
    <row r="118" spans="1:17" s="17" customFormat="1" ht="15.6" customHeight="1">
      <c r="A118" s="194">
        <v>2</v>
      </c>
      <c r="B118" s="60" t="s">
        <v>171</v>
      </c>
      <c r="C118" s="54">
        <f t="shared" si="105"/>
        <v>34</v>
      </c>
      <c r="D118" s="173"/>
      <c r="E118" s="58">
        <f t="shared" si="106"/>
        <v>18</v>
      </c>
      <c r="F118" s="53">
        <v>16</v>
      </c>
      <c r="G118" s="52">
        <v>0</v>
      </c>
      <c r="H118" s="40">
        <f t="shared" si="107"/>
        <v>0</v>
      </c>
      <c r="I118" s="52">
        <v>0</v>
      </c>
      <c r="J118" s="40">
        <f t="shared" si="108"/>
        <v>0</v>
      </c>
      <c r="K118" s="52">
        <v>1</v>
      </c>
      <c r="L118" s="40">
        <f t="shared" si="109"/>
        <v>2.9411764705882355</v>
      </c>
      <c r="M118" s="52">
        <v>31</v>
      </c>
      <c r="N118" s="40">
        <f t="shared" si="110"/>
        <v>91.17647058823529</v>
      </c>
      <c r="O118" s="52">
        <v>2</v>
      </c>
      <c r="P118" s="40">
        <f t="shared" si="111"/>
        <v>5.882352941176471</v>
      </c>
      <c r="Q118" s="64"/>
    </row>
    <row r="119" spans="1:17" s="17" customFormat="1" ht="15.6" customHeight="1">
      <c r="A119" s="194">
        <v>3</v>
      </c>
      <c r="B119" s="60" t="s">
        <v>328</v>
      </c>
      <c r="C119" s="54">
        <f t="shared" si="105"/>
        <v>42</v>
      </c>
      <c r="D119" s="173"/>
      <c r="E119" s="62">
        <f t="shared" si="106"/>
        <v>7</v>
      </c>
      <c r="F119" s="53">
        <v>35</v>
      </c>
      <c r="G119" s="52">
        <v>0</v>
      </c>
      <c r="H119" s="40">
        <f t="shared" si="107"/>
        <v>0</v>
      </c>
      <c r="I119" s="52">
        <v>1</v>
      </c>
      <c r="J119" s="40">
        <f t="shared" si="108"/>
        <v>2.3809523809523809</v>
      </c>
      <c r="K119" s="52">
        <v>5</v>
      </c>
      <c r="L119" s="40">
        <f t="shared" si="109"/>
        <v>11.904761904761905</v>
      </c>
      <c r="M119" s="52">
        <v>36</v>
      </c>
      <c r="N119" s="40">
        <f t="shared" si="110"/>
        <v>85.714285714285708</v>
      </c>
      <c r="O119" s="52">
        <v>0</v>
      </c>
      <c r="P119" s="40">
        <f t="shared" si="111"/>
        <v>0</v>
      </c>
      <c r="Q119" s="64"/>
    </row>
    <row r="120" spans="1:17" s="17" customFormat="1" ht="15.6" customHeight="1">
      <c r="A120" s="194">
        <v>4</v>
      </c>
      <c r="B120" s="60" t="s">
        <v>329</v>
      </c>
      <c r="C120" s="54">
        <f t="shared" si="105"/>
        <v>38</v>
      </c>
      <c r="D120" s="173"/>
      <c r="E120" s="62">
        <f t="shared" si="106"/>
        <v>8</v>
      </c>
      <c r="F120" s="53">
        <v>30</v>
      </c>
      <c r="G120" s="52">
        <v>0</v>
      </c>
      <c r="H120" s="40">
        <f t="shared" si="107"/>
        <v>0</v>
      </c>
      <c r="I120" s="52">
        <v>0</v>
      </c>
      <c r="J120" s="40">
        <f t="shared" si="108"/>
        <v>0</v>
      </c>
      <c r="K120" s="52">
        <v>1</v>
      </c>
      <c r="L120" s="40">
        <f t="shared" si="109"/>
        <v>2.6315789473684212</v>
      </c>
      <c r="M120" s="52">
        <v>37</v>
      </c>
      <c r="N120" s="40">
        <f t="shared" si="110"/>
        <v>97.368421052631575</v>
      </c>
      <c r="O120" s="52">
        <v>0</v>
      </c>
      <c r="P120" s="40">
        <f t="shared" si="111"/>
        <v>0</v>
      </c>
      <c r="Q120" s="64"/>
    </row>
    <row r="121" spans="1:17" s="17" customFormat="1" ht="15.6" customHeight="1">
      <c r="A121" s="194">
        <v>5</v>
      </c>
      <c r="B121" s="60" t="s">
        <v>330</v>
      </c>
      <c r="C121" s="54">
        <f t="shared" si="105"/>
        <v>40</v>
      </c>
      <c r="D121" s="173"/>
      <c r="E121" s="62">
        <f t="shared" si="106"/>
        <v>5</v>
      </c>
      <c r="F121" s="53">
        <v>35</v>
      </c>
      <c r="G121" s="52">
        <v>0</v>
      </c>
      <c r="H121" s="40">
        <f t="shared" si="107"/>
        <v>0</v>
      </c>
      <c r="I121" s="52">
        <v>0</v>
      </c>
      <c r="J121" s="40">
        <f t="shared" si="108"/>
        <v>0</v>
      </c>
      <c r="K121" s="52">
        <v>1</v>
      </c>
      <c r="L121" s="40">
        <f t="shared" si="109"/>
        <v>2.5</v>
      </c>
      <c r="M121" s="52">
        <v>37</v>
      </c>
      <c r="N121" s="40">
        <f t="shared" si="110"/>
        <v>92.5</v>
      </c>
      <c r="O121" s="52">
        <v>2</v>
      </c>
      <c r="P121" s="40">
        <f t="shared" si="111"/>
        <v>5</v>
      </c>
      <c r="Q121" s="64"/>
    </row>
    <row r="122" spans="1:17" s="77" customFormat="1" ht="15.6" customHeight="1">
      <c r="A122" s="265" t="s">
        <v>219</v>
      </c>
      <c r="B122" s="265"/>
      <c r="C122" s="30">
        <f>SUM(C117:C121)</f>
        <v>185</v>
      </c>
      <c r="D122" s="30">
        <f t="shared" ref="D122:O122" si="112">SUM(D117:D121)</f>
        <v>0</v>
      </c>
      <c r="E122" s="30">
        <f t="shared" si="112"/>
        <v>51</v>
      </c>
      <c r="F122" s="30">
        <f t="shared" si="112"/>
        <v>134</v>
      </c>
      <c r="G122" s="30">
        <f t="shared" si="112"/>
        <v>0</v>
      </c>
      <c r="H122" s="44">
        <f>G122*100/C122</f>
        <v>0</v>
      </c>
      <c r="I122" s="30">
        <f t="shared" si="112"/>
        <v>1</v>
      </c>
      <c r="J122" s="44">
        <f>I122*100/C122</f>
        <v>0.54054054054054057</v>
      </c>
      <c r="K122" s="30">
        <f t="shared" si="112"/>
        <v>8</v>
      </c>
      <c r="L122" s="44">
        <f>K122*100/C122</f>
        <v>4.3243243243243246</v>
      </c>
      <c r="M122" s="30">
        <f t="shared" si="112"/>
        <v>169</v>
      </c>
      <c r="N122" s="44">
        <f t="shared" ref="N122" si="113">M122*100/C122</f>
        <v>91.351351351351354</v>
      </c>
      <c r="O122" s="30">
        <f t="shared" si="112"/>
        <v>7</v>
      </c>
      <c r="P122" s="44">
        <f t="shared" ref="P122" si="114">O122*100/C122</f>
        <v>3.7837837837837838</v>
      </c>
      <c r="Q122" s="30"/>
    </row>
    <row r="123" spans="1:17" s="76" customFormat="1" ht="15.6" customHeight="1">
      <c r="A123" s="266" t="s">
        <v>222</v>
      </c>
      <c r="B123" s="267"/>
      <c r="C123" s="267"/>
      <c r="D123" s="267"/>
      <c r="E123" s="267"/>
      <c r="F123" s="268"/>
      <c r="G123" s="279"/>
      <c r="H123" s="280"/>
      <c r="I123" s="280"/>
      <c r="J123" s="280"/>
      <c r="K123" s="280"/>
      <c r="L123" s="280"/>
      <c r="M123" s="280"/>
      <c r="N123" s="280"/>
      <c r="O123" s="280"/>
      <c r="P123" s="280"/>
      <c r="Q123" s="41"/>
    </row>
    <row r="124" spans="1:17" s="17" customFormat="1" ht="15.6" customHeight="1">
      <c r="A124" s="194">
        <v>1</v>
      </c>
      <c r="B124" s="60" t="s">
        <v>172</v>
      </c>
      <c r="C124" s="54">
        <f t="shared" ref="C124:C126" si="115">SUM(G124,I124,K124,M124,O124)</f>
        <v>42</v>
      </c>
      <c r="D124" s="173"/>
      <c r="E124" s="58">
        <f t="shared" ref="E124:E126" si="116">C124-F124</f>
        <v>14</v>
      </c>
      <c r="F124" s="53">
        <v>28</v>
      </c>
      <c r="G124" s="52">
        <v>0</v>
      </c>
      <c r="H124" s="40">
        <f t="shared" ref="H124:H126" si="117">G124*100/C124</f>
        <v>0</v>
      </c>
      <c r="I124" s="52">
        <v>2</v>
      </c>
      <c r="J124" s="40">
        <f t="shared" ref="J124:J126" si="118">I124*100/C124</f>
        <v>4.7619047619047619</v>
      </c>
      <c r="K124" s="52">
        <v>1</v>
      </c>
      <c r="L124" s="40">
        <f t="shared" ref="L124:L126" si="119">K124*100/C124</f>
        <v>2.3809523809523809</v>
      </c>
      <c r="M124" s="52">
        <v>37</v>
      </c>
      <c r="N124" s="40">
        <f t="shared" ref="N124:N126" si="120">M124*100/C124</f>
        <v>88.095238095238102</v>
      </c>
      <c r="O124" s="52">
        <v>2</v>
      </c>
      <c r="P124" s="40">
        <f t="shared" ref="P124:P126" si="121">O124*100/C124</f>
        <v>4.7619047619047619</v>
      </c>
      <c r="Q124" s="64"/>
    </row>
    <row r="125" spans="1:17" s="17" customFormat="1" ht="15.6" customHeight="1">
      <c r="A125" s="194">
        <v>2</v>
      </c>
      <c r="B125" s="60" t="s">
        <v>331</v>
      </c>
      <c r="C125" s="54">
        <f t="shared" si="115"/>
        <v>56</v>
      </c>
      <c r="D125" s="173"/>
      <c r="E125" s="62">
        <f t="shared" si="116"/>
        <v>20</v>
      </c>
      <c r="F125" s="53">
        <v>36</v>
      </c>
      <c r="G125" s="52">
        <v>0</v>
      </c>
      <c r="H125" s="40">
        <f t="shared" si="117"/>
        <v>0</v>
      </c>
      <c r="I125" s="52">
        <v>1</v>
      </c>
      <c r="J125" s="40">
        <f t="shared" si="118"/>
        <v>1.7857142857142858</v>
      </c>
      <c r="K125" s="52">
        <v>10</v>
      </c>
      <c r="L125" s="40">
        <f t="shared" si="119"/>
        <v>17.857142857142858</v>
      </c>
      <c r="M125" s="52">
        <v>44</v>
      </c>
      <c r="N125" s="40">
        <f t="shared" si="120"/>
        <v>78.571428571428569</v>
      </c>
      <c r="O125" s="52">
        <v>1</v>
      </c>
      <c r="P125" s="40">
        <f t="shared" si="121"/>
        <v>1.7857142857142858</v>
      </c>
      <c r="Q125" s="64"/>
    </row>
    <row r="126" spans="1:17" s="17" customFormat="1" ht="15.6" customHeight="1">
      <c r="A126" s="195">
        <v>3</v>
      </c>
      <c r="B126" s="60" t="s">
        <v>391</v>
      </c>
      <c r="C126" s="54">
        <f t="shared" si="115"/>
        <v>17</v>
      </c>
      <c r="D126" s="173"/>
      <c r="E126" s="62">
        <f t="shared" si="116"/>
        <v>10</v>
      </c>
      <c r="F126" s="53">
        <v>7</v>
      </c>
      <c r="G126" s="52">
        <v>0</v>
      </c>
      <c r="H126" s="40">
        <f t="shared" si="117"/>
        <v>0</v>
      </c>
      <c r="I126" s="52">
        <v>3</v>
      </c>
      <c r="J126" s="40">
        <f t="shared" si="118"/>
        <v>17.647058823529413</v>
      </c>
      <c r="K126" s="52">
        <v>10</v>
      </c>
      <c r="L126" s="40">
        <f t="shared" si="119"/>
        <v>58.823529411764703</v>
      </c>
      <c r="M126" s="52">
        <v>0</v>
      </c>
      <c r="N126" s="40">
        <f t="shared" si="120"/>
        <v>0</v>
      </c>
      <c r="O126" s="52">
        <v>4</v>
      </c>
      <c r="P126" s="40">
        <f t="shared" si="121"/>
        <v>23.529411764705884</v>
      </c>
      <c r="Q126" s="63"/>
    </row>
    <row r="127" spans="1:17" s="77" customFormat="1" ht="15.6" customHeight="1">
      <c r="A127" s="265" t="s">
        <v>99</v>
      </c>
      <c r="B127" s="265"/>
      <c r="C127" s="30">
        <f>SUM(C124:C126)</f>
        <v>115</v>
      </c>
      <c r="D127" s="30">
        <f t="shared" ref="D127:O127" si="122">SUM(D124:D126)</f>
        <v>0</v>
      </c>
      <c r="E127" s="30">
        <f t="shared" si="122"/>
        <v>44</v>
      </c>
      <c r="F127" s="30">
        <f t="shared" si="122"/>
        <v>71</v>
      </c>
      <c r="G127" s="30">
        <f t="shared" si="122"/>
        <v>0</v>
      </c>
      <c r="H127" s="44">
        <f>G127*100/C127</f>
        <v>0</v>
      </c>
      <c r="I127" s="30">
        <f t="shared" si="122"/>
        <v>6</v>
      </c>
      <c r="J127" s="44">
        <f>I127*100/C127</f>
        <v>5.2173913043478262</v>
      </c>
      <c r="K127" s="30">
        <f t="shared" si="122"/>
        <v>21</v>
      </c>
      <c r="L127" s="44">
        <f>K127*100/C127</f>
        <v>18.260869565217391</v>
      </c>
      <c r="M127" s="30">
        <f t="shared" si="122"/>
        <v>81</v>
      </c>
      <c r="N127" s="44">
        <f>M127*100/C127</f>
        <v>70.434782608695656</v>
      </c>
      <c r="O127" s="30">
        <f t="shared" si="122"/>
        <v>7</v>
      </c>
      <c r="P127" s="44">
        <f>O127*100/C127</f>
        <v>6.0869565217391308</v>
      </c>
      <c r="Q127" s="30"/>
    </row>
    <row r="128" spans="1:17" s="73" customFormat="1" ht="17.100000000000001" customHeight="1">
      <c r="A128" s="270" t="s">
        <v>0</v>
      </c>
      <c r="B128" s="270" t="s">
        <v>31</v>
      </c>
      <c r="C128" s="262" t="s">
        <v>8</v>
      </c>
      <c r="D128" s="262"/>
      <c r="E128" s="262"/>
      <c r="F128" s="262"/>
      <c r="G128" s="273" t="s">
        <v>16</v>
      </c>
      <c r="H128" s="274"/>
      <c r="I128" s="274"/>
      <c r="J128" s="274"/>
      <c r="K128" s="274"/>
      <c r="L128" s="274"/>
      <c r="M128" s="274"/>
      <c r="N128" s="274"/>
      <c r="O128" s="274"/>
      <c r="P128" s="274"/>
      <c r="Q128" s="222" t="s">
        <v>464</v>
      </c>
    </row>
    <row r="129" spans="1:17" s="73" customFormat="1" ht="17.100000000000001" customHeight="1">
      <c r="A129" s="270"/>
      <c r="B129" s="262"/>
      <c r="C129" s="253" t="s">
        <v>9</v>
      </c>
      <c r="D129" s="262" t="s">
        <v>10</v>
      </c>
      <c r="E129" s="262" t="s">
        <v>1</v>
      </c>
      <c r="F129" s="262" t="s">
        <v>2</v>
      </c>
      <c r="G129" s="262" t="s">
        <v>11</v>
      </c>
      <c r="H129" s="262"/>
      <c r="I129" s="262" t="s">
        <v>12</v>
      </c>
      <c r="J129" s="262"/>
      <c r="K129" s="262" t="s">
        <v>13</v>
      </c>
      <c r="L129" s="262"/>
      <c r="M129" s="262" t="s">
        <v>5</v>
      </c>
      <c r="N129" s="262"/>
      <c r="O129" s="262" t="s">
        <v>14</v>
      </c>
      <c r="P129" s="262"/>
      <c r="Q129" s="223"/>
    </row>
    <row r="130" spans="1:17" ht="17.100000000000001" customHeight="1">
      <c r="A130" s="270"/>
      <c r="B130" s="262"/>
      <c r="C130" s="253"/>
      <c r="D130" s="262"/>
      <c r="E130" s="262"/>
      <c r="F130" s="262"/>
      <c r="G130" s="74" t="s">
        <v>3</v>
      </c>
      <c r="H130" s="74" t="s">
        <v>4</v>
      </c>
      <c r="I130" s="74" t="s">
        <v>3</v>
      </c>
      <c r="J130" s="74" t="s">
        <v>4</v>
      </c>
      <c r="K130" s="74" t="s">
        <v>3</v>
      </c>
      <c r="L130" s="74" t="s">
        <v>4</v>
      </c>
      <c r="M130" s="74" t="s">
        <v>3</v>
      </c>
      <c r="N130" s="74" t="s">
        <v>4</v>
      </c>
      <c r="O130" s="74" t="s">
        <v>3</v>
      </c>
      <c r="P130" s="74" t="s">
        <v>4</v>
      </c>
      <c r="Q130" s="224"/>
    </row>
    <row r="131" spans="1:17" ht="17.100000000000001" customHeight="1">
      <c r="A131" s="123"/>
      <c r="B131" s="186" t="s">
        <v>137</v>
      </c>
      <c r="C131" s="185"/>
      <c r="D131" s="124"/>
      <c r="E131" s="124"/>
      <c r="F131" s="125"/>
      <c r="G131" s="126"/>
      <c r="H131" s="127"/>
      <c r="I131" s="127"/>
      <c r="J131" s="127"/>
      <c r="K131" s="127"/>
      <c r="L131" s="127"/>
      <c r="M131" s="127"/>
      <c r="N131" s="127"/>
      <c r="O131" s="127"/>
      <c r="P131" s="127"/>
      <c r="Q131" s="128"/>
    </row>
    <row r="132" spans="1:17" s="76" customFormat="1" ht="17.100000000000001" customHeight="1">
      <c r="A132" s="266" t="s">
        <v>94</v>
      </c>
      <c r="B132" s="267"/>
      <c r="C132" s="267"/>
      <c r="D132" s="267"/>
      <c r="E132" s="267"/>
      <c r="F132" s="268"/>
      <c r="G132" s="279"/>
      <c r="H132" s="280"/>
      <c r="I132" s="280"/>
      <c r="J132" s="280"/>
      <c r="K132" s="280"/>
      <c r="L132" s="280"/>
      <c r="M132" s="280"/>
      <c r="N132" s="280"/>
      <c r="O132" s="280"/>
      <c r="P132" s="280"/>
      <c r="Q132" s="41"/>
    </row>
    <row r="133" spans="1:17" s="17" customFormat="1" ht="17.100000000000001" customHeight="1">
      <c r="A133" s="194">
        <v>1</v>
      </c>
      <c r="B133" s="60" t="s">
        <v>67</v>
      </c>
      <c r="C133" s="54">
        <f t="shared" ref="C133:C135" si="123">SUM(G133,I133,K133,M133,O133)</f>
        <v>32</v>
      </c>
      <c r="D133" s="173"/>
      <c r="E133" s="55">
        <f t="shared" ref="E133:E135" si="124">C133-F133</f>
        <v>27</v>
      </c>
      <c r="F133" s="53">
        <v>5</v>
      </c>
      <c r="G133" s="38">
        <v>0</v>
      </c>
      <c r="H133" s="39">
        <f t="shared" ref="H133" si="125">G133*100/C133</f>
        <v>0</v>
      </c>
      <c r="I133" s="38">
        <v>0</v>
      </c>
      <c r="J133" s="39">
        <f t="shared" ref="J133" si="126">I133*100/C133</f>
        <v>0</v>
      </c>
      <c r="K133" s="38">
        <v>1</v>
      </c>
      <c r="L133" s="40">
        <f t="shared" ref="L133" si="127">K133*100/C133</f>
        <v>3.125</v>
      </c>
      <c r="M133" s="38">
        <v>31</v>
      </c>
      <c r="N133" s="40">
        <f t="shared" ref="N133:N135" si="128">M133*100/C133</f>
        <v>96.875</v>
      </c>
      <c r="O133" s="38">
        <v>0</v>
      </c>
      <c r="P133" s="40">
        <f t="shared" ref="P133:P135" si="129">O133*100/C133</f>
        <v>0</v>
      </c>
      <c r="Q133" s="64"/>
    </row>
    <row r="134" spans="1:17" s="17" customFormat="1" ht="17.100000000000001" customHeight="1">
      <c r="A134" s="194">
        <v>2</v>
      </c>
      <c r="B134" s="88" t="s">
        <v>116</v>
      </c>
      <c r="C134" s="57">
        <f t="shared" si="123"/>
        <v>23</v>
      </c>
      <c r="D134" s="173"/>
      <c r="E134" s="58">
        <f t="shared" si="124"/>
        <v>23</v>
      </c>
      <c r="F134" s="53">
        <v>0</v>
      </c>
      <c r="G134" s="38">
        <v>0</v>
      </c>
      <c r="H134" s="39">
        <f>G134*100/C134</f>
        <v>0</v>
      </c>
      <c r="I134" s="38">
        <v>0</v>
      </c>
      <c r="J134" s="39">
        <f>I134*100/C134</f>
        <v>0</v>
      </c>
      <c r="K134" s="38">
        <v>0</v>
      </c>
      <c r="L134" s="40">
        <f>K134*100/C134</f>
        <v>0</v>
      </c>
      <c r="M134" s="38">
        <v>20</v>
      </c>
      <c r="N134" s="40">
        <f t="shared" si="128"/>
        <v>86.956521739130437</v>
      </c>
      <c r="O134" s="38">
        <v>3</v>
      </c>
      <c r="P134" s="40">
        <f t="shared" si="129"/>
        <v>13.043478260869565</v>
      </c>
      <c r="Q134" s="63"/>
    </row>
    <row r="135" spans="1:17" s="17" customFormat="1" ht="17.100000000000001" customHeight="1">
      <c r="A135" s="194">
        <v>3</v>
      </c>
      <c r="B135" s="88" t="s">
        <v>117</v>
      </c>
      <c r="C135" s="57">
        <f t="shared" si="123"/>
        <v>26</v>
      </c>
      <c r="D135" s="173"/>
      <c r="E135" s="58">
        <f t="shared" si="124"/>
        <v>25</v>
      </c>
      <c r="F135" s="53">
        <v>1</v>
      </c>
      <c r="G135" s="38">
        <v>0</v>
      </c>
      <c r="H135" s="39">
        <f t="shared" ref="H135" si="130">G135*100/C135</f>
        <v>0</v>
      </c>
      <c r="I135" s="38">
        <v>0</v>
      </c>
      <c r="J135" s="39">
        <f t="shared" ref="J135" si="131">I135*100/C135</f>
        <v>0</v>
      </c>
      <c r="K135" s="38">
        <v>0</v>
      </c>
      <c r="L135" s="40">
        <f t="shared" ref="L135" si="132">K135*100/C135</f>
        <v>0</v>
      </c>
      <c r="M135" s="38">
        <v>24</v>
      </c>
      <c r="N135" s="40">
        <f t="shared" si="128"/>
        <v>92.307692307692307</v>
      </c>
      <c r="O135" s="38">
        <v>2</v>
      </c>
      <c r="P135" s="40">
        <f t="shared" si="129"/>
        <v>7.6923076923076925</v>
      </c>
      <c r="Q135" s="63"/>
    </row>
    <row r="136" spans="1:17" s="77" customFormat="1" ht="17.100000000000001" customHeight="1">
      <c r="A136" s="265" t="s">
        <v>41</v>
      </c>
      <c r="B136" s="265"/>
      <c r="C136" s="30">
        <f>SUM(C133:C135)</f>
        <v>81</v>
      </c>
      <c r="D136" s="30">
        <f t="shared" ref="D136:O136" si="133">SUM(D133:D135)</f>
        <v>0</v>
      </c>
      <c r="E136" s="30">
        <f t="shared" si="133"/>
        <v>75</v>
      </c>
      <c r="F136" s="30">
        <f t="shared" si="133"/>
        <v>6</v>
      </c>
      <c r="G136" s="30">
        <f t="shared" si="133"/>
        <v>0</v>
      </c>
      <c r="H136" s="44">
        <f>G136*100/C136</f>
        <v>0</v>
      </c>
      <c r="I136" s="30">
        <f t="shared" si="133"/>
        <v>0</v>
      </c>
      <c r="J136" s="44">
        <f>I136*100/C136</f>
        <v>0</v>
      </c>
      <c r="K136" s="30">
        <f t="shared" si="133"/>
        <v>1</v>
      </c>
      <c r="L136" s="44">
        <f>K136*100/C136</f>
        <v>1.2345679012345678</v>
      </c>
      <c r="M136" s="30">
        <f t="shared" si="133"/>
        <v>75</v>
      </c>
      <c r="N136" s="44">
        <f>M136*100/C136</f>
        <v>92.592592592592595</v>
      </c>
      <c r="O136" s="30">
        <f t="shared" si="133"/>
        <v>5</v>
      </c>
      <c r="P136" s="44">
        <f>O136*100/C136</f>
        <v>6.1728395061728394</v>
      </c>
      <c r="Q136" s="30"/>
    </row>
    <row r="137" spans="1:17" s="76" customFormat="1" ht="17.100000000000001" customHeight="1">
      <c r="A137" s="266" t="s">
        <v>222</v>
      </c>
      <c r="B137" s="267"/>
      <c r="C137" s="267"/>
      <c r="D137" s="267"/>
      <c r="E137" s="267"/>
      <c r="F137" s="268"/>
      <c r="G137" s="279"/>
      <c r="H137" s="280"/>
      <c r="I137" s="280"/>
      <c r="J137" s="280"/>
      <c r="K137" s="280"/>
      <c r="L137" s="280"/>
      <c r="M137" s="280"/>
      <c r="N137" s="280"/>
      <c r="O137" s="280"/>
      <c r="P137" s="280"/>
      <c r="Q137" s="41"/>
    </row>
    <row r="138" spans="1:17" s="17" customFormat="1" ht="17.100000000000001" customHeight="1">
      <c r="A138" s="194">
        <v>1</v>
      </c>
      <c r="B138" s="88" t="s">
        <v>118</v>
      </c>
      <c r="C138" s="57">
        <f t="shared" ref="C138" si="134">SUM(G138,I138,K138,M138,O138)</f>
        <v>36</v>
      </c>
      <c r="D138" s="176"/>
      <c r="E138" s="58">
        <f t="shared" ref="E138" si="135">C138-F138</f>
        <v>28</v>
      </c>
      <c r="F138" s="53">
        <v>8</v>
      </c>
      <c r="G138" s="38">
        <v>0</v>
      </c>
      <c r="H138" s="39">
        <f t="shared" ref="H138" si="136">G138*100/C138</f>
        <v>0</v>
      </c>
      <c r="I138" s="38">
        <v>0</v>
      </c>
      <c r="J138" s="39">
        <f t="shared" ref="J138" si="137">I138*100/C138</f>
        <v>0</v>
      </c>
      <c r="K138" s="38">
        <v>4</v>
      </c>
      <c r="L138" s="40">
        <f t="shared" ref="L138" si="138">K138*100/C138</f>
        <v>11.111111111111111</v>
      </c>
      <c r="M138" s="38">
        <v>28</v>
      </c>
      <c r="N138" s="40">
        <f t="shared" ref="N138" si="139">M138*100/C138</f>
        <v>77.777777777777771</v>
      </c>
      <c r="O138" s="38">
        <v>4</v>
      </c>
      <c r="P138" s="40">
        <f t="shared" ref="P138" si="140">O138*100/C138</f>
        <v>11.111111111111111</v>
      </c>
      <c r="Q138" s="63"/>
    </row>
    <row r="139" spans="1:17" s="77" customFormat="1" ht="17.100000000000001" customHeight="1">
      <c r="A139" s="265" t="s">
        <v>99</v>
      </c>
      <c r="B139" s="265"/>
      <c r="C139" s="30">
        <f>C138</f>
        <v>36</v>
      </c>
      <c r="D139" s="30">
        <f t="shared" ref="D139:O139" si="141">D138</f>
        <v>0</v>
      </c>
      <c r="E139" s="30">
        <f t="shared" si="141"/>
        <v>28</v>
      </c>
      <c r="F139" s="30">
        <f t="shared" si="141"/>
        <v>8</v>
      </c>
      <c r="G139" s="30">
        <f t="shared" si="141"/>
        <v>0</v>
      </c>
      <c r="H139" s="44">
        <f>G139*100/C139</f>
        <v>0</v>
      </c>
      <c r="I139" s="30">
        <f t="shared" si="141"/>
        <v>0</v>
      </c>
      <c r="J139" s="44">
        <f>I139*100/C139</f>
        <v>0</v>
      </c>
      <c r="K139" s="30">
        <f t="shared" si="141"/>
        <v>4</v>
      </c>
      <c r="L139" s="44">
        <f>K139*100/C139</f>
        <v>11.111111111111111</v>
      </c>
      <c r="M139" s="30">
        <f t="shared" si="141"/>
        <v>28</v>
      </c>
      <c r="N139" s="44">
        <f>M139*100/C139</f>
        <v>77.777777777777771</v>
      </c>
      <c r="O139" s="30">
        <f t="shared" si="141"/>
        <v>4</v>
      </c>
      <c r="P139" s="44">
        <f>O139*100/C139</f>
        <v>11.111111111111111</v>
      </c>
      <c r="Q139" s="30"/>
    </row>
    <row r="140" spans="1:17" s="76" customFormat="1" ht="17.100000000000001" customHeight="1">
      <c r="A140" s="266" t="s">
        <v>469</v>
      </c>
      <c r="B140" s="267"/>
      <c r="C140" s="267"/>
      <c r="D140" s="267"/>
      <c r="E140" s="267"/>
      <c r="F140" s="268"/>
      <c r="G140" s="279"/>
      <c r="H140" s="280"/>
      <c r="I140" s="280"/>
      <c r="J140" s="280"/>
      <c r="K140" s="280"/>
      <c r="L140" s="280"/>
      <c r="M140" s="280"/>
      <c r="N140" s="280"/>
      <c r="O140" s="280"/>
      <c r="P140" s="280"/>
      <c r="Q140" s="41"/>
    </row>
    <row r="141" spans="1:17" s="17" customFormat="1" ht="17.100000000000001" customHeight="1">
      <c r="A141" s="194">
        <v>1</v>
      </c>
      <c r="B141" s="88" t="s">
        <v>275</v>
      </c>
      <c r="C141" s="57">
        <f t="shared" ref="C141" si="142">SUM(G141,I141,K141,M141,O141)</f>
        <v>41</v>
      </c>
      <c r="D141" s="176"/>
      <c r="E141" s="58">
        <f t="shared" ref="E141" si="143">C141-F141</f>
        <v>35</v>
      </c>
      <c r="F141" s="53">
        <v>6</v>
      </c>
      <c r="G141" s="38">
        <v>0</v>
      </c>
      <c r="H141" s="39">
        <f>G141*100/C141</f>
        <v>0</v>
      </c>
      <c r="I141" s="38">
        <v>0</v>
      </c>
      <c r="J141" s="39">
        <f>I141*100/C141</f>
        <v>0</v>
      </c>
      <c r="K141" s="38">
        <v>1</v>
      </c>
      <c r="L141" s="40">
        <f>K141*100/C141</f>
        <v>2.4390243902439024</v>
      </c>
      <c r="M141" s="38">
        <v>32</v>
      </c>
      <c r="N141" s="40">
        <f t="shared" ref="N141" si="144">M141*100/C141</f>
        <v>78.048780487804876</v>
      </c>
      <c r="O141" s="38">
        <v>8</v>
      </c>
      <c r="P141" s="40">
        <f t="shared" ref="P141" si="145">O141*100/C141</f>
        <v>19.512195121951219</v>
      </c>
      <c r="Q141" s="63"/>
    </row>
    <row r="142" spans="1:17" s="77" customFormat="1" ht="17.100000000000001" customHeight="1">
      <c r="A142" s="265" t="s">
        <v>99</v>
      </c>
      <c r="B142" s="265"/>
      <c r="C142" s="30">
        <f>C141</f>
        <v>41</v>
      </c>
      <c r="D142" s="30">
        <f t="shared" ref="D142:G142" si="146">D141</f>
        <v>0</v>
      </c>
      <c r="E142" s="30">
        <f t="shared" si="146"/>
        <v>35</v>
      </c>
      <c r="F142" s="30">
        <f t="shared" si="146"/>
        <v>6</v>
      </c>
      <c r="G142" s="30">
        <f t="shared" si="146"/>
        <v>0</v>
      </c>
      <c r="H142" s="44">
        <f>G142*100/C142</f>
        <v>0</v>
      </c>
      <c r="I142" s="30">
        <f t="shared" ref="I142" si="147">I141</f>
        <v>0</v>
      </c>
      <c r="J142" s="44">
        <f>I142*100/C142</f>
        <v>0</v>
      </c>
      <c r="K142" s="30">
        <f t="shared" ref="K142" si="148">K141</f>
        <v>1</v>
      </c>
      <c r="L142" s="44">
        <f>K142*100/C142</f>
        <v>2.4390243902439024</v>
      </c>
      <c r="M142" s="30">
        <f t="shared" ref="M142" si="149">M141</f>
        <v>32</v>
      </c>
      <c r="N142" s="44">
        <f>M142*100/C142</f>
        <v>78.048780487804876</v>
      </c>
      <c r="O142" s="30">
        <f t="shared" ref="O142" si="150">O141</f>
        <v>8</v>
      </c>
      <c r="P142" s="44">
        <f>O142*100/C142</f>
        <v>19.512195121951219</v>
      </c>
      <c r="Q142" s="30"/>
    </row>
    <row r="143" spans="1:17" s="76" customFormat="1" ht="17.100000000000001" customHeight="1">
      <c r="A143" s="266" t="s">
        <v>221</v>
      </c>
      <c r="B143" s="267"/>
      <c r="C143" s="267"/>
      <c r="D143" s="267"/>
      <c r="E143" s="267"/>
      <c r="F143" s="268"/>
      <c r="G143" s="279"/>
      <c r="H143" s="280"/>
      <c r="I143" s="280"/>
      <c r="J143" s="280"/>
      <c r="K143" s="280"/>
      <c r="L143" s="280"/>
      <c r="M143" s="280"/>
      <c r="N143" s="280"/>
      <c r="O143" s="280"/>
      <c r="P143" s="280"/>
      <c r="Q143" s="41"/>
    </row>
    <row r="144" spans="1:17" s="17" customFormat="1" ht="17.100000000000001" customHeight="1">
      <c r="A144" s="194">
        <v>1</v>
      </c>
      <c r="B144" s="88" t="s">
        <v>276</v>
      </c>
      <c r="C144" s="57">
        <f t="shared" ref="C144:C145" si="151">SUM(G144,I144,K144,M144,O144)</f>
        <v>46</v>
      </c>
      <c r="D144" s="176"/>
      <c r="E144" s="58">
        <f t="shared" ref="E144:E145" si="152">C144-F144</f>
        <v>32</v>
      </c>
      <c r="F144" s="53">
        <v>14</v>
      </c>
      <c r="G144" s="38">
        <v>0</v>
      </c>
      <c r="H144" s="39">
        <f t="shared" ref="H144:H145" si="153">G144*100/C144</f>
        <v>0</v>
      </c>
      <c r="I144" s="38">
        <v>0</v>
      </c>
      <c r="J144" s="39">
        <f t="shared" ref="J144:J145" si="154">I144*100/C144</f>
        <v>0</v>
      </c>
      <c r="K144" s="38">
        <v>0</v>
      </c>
      <c r="L144" s="40">
        <f t="shared" ref="L144:L145" si="155">K144*100/C144</f>
        <v>0</v>
      </c>
      <c r="M144" s="38">
        <v>45</v>
      </c>
      <c r="N144" s="40">
        <f t="shared" ref="N144:N145" si="156">M144*100/C144</f>
        <v>97.826086956521735</v>
      </c>
      <c r="O144" s="38">
        <v>1</v>
      </c>
      <c r="P144" s="40">
        <f t="shared" ref="P144:P145" si="157">O144*100/C144</f>
        <v>2.1739130434782608</v>
      </c>
      <c r="Q144" s="63"/>
    </row>
    <row r="145" spans="1:17" s="17" customFormat="1" ht="17.100000000000001" customHeight="1">
      <c r="A145" s="194">
        <v>2</v>
      </c>
      <c r="B145" s="88" t="s">
        <v>277</v>
      </c>
      <c r="C145" s="57">
        <f t="shared" si="151"/>
        <v>46</v>
      </c>
      <c r="D145" s="176"/>
      <c r="E145" s="58">
        <f t="shared" si="152"/>
        <v>34</v>
      </c>
      <c r="F145" s="53">
        <v>12</v>
      </c>
      <c r="G145" s="38">
        <v>0</v>
      </c>
      <c r="H145" s="39">
        <f t="shared" si="153"/>
        <v>0</v>
      </c>
      <c r="I145" s="38">
        <v>0</v>
      </c>
      <c r="J145" s="39">
        <f t="shared" si="154"/>
        <v>0</v>
      </c>
      <c r="K145" s="38">
        <v>0</v>
      </c>
      <c r="L145" s="40">
        <f t="shared" si="155"/>
        <v>0</v>
      </c>
      <c r="M145" s="38">
        <v>44</v>
      </c>
      <c r="N145" s="40">
        <f t="shared" si="156"/>
        <v>95.652173913043484</v>
      </c>
      <c r="O145" s="38">
        <v>2</v>
      </c>
      <c r="P145" s="40">
        <f t="shared" si="157"/>
        <v>4.3478260869565215</v>
      </c>
      <c r="Q145" s="63"/>
    </row>
    <row r="146" spans="1:17" s="77" customFormat="1" ht="17.100000000000001" customHeight="1">
      <c r="A146" s="265" t="s">
        <v>36</v>
      </c>
      <c r="B146" s="265"/>
      <c r="C146" s="30">
        <f>SUM(C144:C145)</f>
        <v>92</v>
      </c>
      <c r="D146" s="30">
        <f t="shared" ref="D146:O146" si="158">SUM(D144:D145)</f>
        <v>0</v>
      </c>
      <c r="E146" s="30">
        <f t="shared" si="158"/>
        <v>66</v>
      </c>
      <c r="F146" s="30">
        <f t="shared" si="158"/>
        <v>26</v>
      </c>
      <c r="G146" s="30">
        <f t="shared" si="158"/>
        <v>0</v>
      </c>
      <c r="H146" s="44">
        <f>G146*100/C146</f>
        <v>0</v>
      </c>
      <c r="I146" s="30">
        <f t="shared" si="158"/>
        <v>0</v>
      </c>
      <c r="J146" s="44">
        <f>I146*100/C146</f>
        <v>0</v>
      </c>
      <c r="K146" s="30">
        <f t="shared" si="158"/>
        <v>0</v>
      </c>
      <c r="L146" s="44">
        <f>K146*100/C146</f>
        <v>0</v>
      </c>
      <c r="M146" s="30">
        <f t="shared" si="158"/>
        <v>89</v>
      </c>
      <c r="N146" s="44">
        <f>M146*100/C146</f>
        <v>96.739130434782609</v>
      </c>
      <c r="O146" s="30">
        <f t="shared" si="158"/>
        <v>3</v>
      </c>
      <c r="P146" s="44">
        <f>O146*100/C146</f>
        <v>3.2608695652173911</v>
      </c>
      <c r="Q146" s="30"/>
    </row>
    <row r="147" spans="1:17" s="77" customFormat="1" ht="35.1" customHeight="1">
      <c r="A147" s="259" t="s">
        <v>470</v>
      </c>
      <c r="B147" s="260"/>
      <c r="C147" s="32">
        <f>SUM(C109,C115,C122,C127,C136,C139,C142,C146)</f>
        <v>811</v>
      </c>
      <c r="D147" s="32">
        <f t="shared" ref="D147:O147" si="159">SUM(D109,D115,D122,D127,D136,D139,D142,D146)</f>
        <v>1</v>
      </c>
      <c r="E147" s="32">
        <f t="shared" si="159"/>
        <v>368</v>
      </c>
      <c r="F147" s="32">
        <f t="shared" si="159"/>
        <v>443</v>
      </c>
      <c r="G147" s="32">
        <f t="shared" si="159"/>
        <v>0</v>
      </c>
      <c r="H147" s="78">
        <f>G147*100/C147</f>
        <v>0</v>
      </c>
      <c r="I147" s="32">
        <f t="shared" si="159"/>
        <v>10</v>
      </c>
      <c r="J147" s="42">
        <f>I147*100/C147</f>
        <v>1.2330456226880395</v>
      </c>
      <c r="K147" s="32">
        <f t="shared" si="159"/>
        <v>49</v>
      </c>
      <c r="L147" s="42">
        <f>K147*100/C147</f>
        <v>6.0419235511713936</v>
      </c>
      <c r="M147" s="32">
        <f t="shared" si="159"/>
        <v>708</v>
      </c>
      <c r="N147" s="42">
        <f>M147*100/C147</f>
        <v>87.299630086313201</v>
      </c>
      <c r="O147" s="32">
        <f t="shared" si="159"/>
        <v>44</v>
      </c>
      <c r="P147" s="42">
        <f>O147*100/C147</f>
        <v>5.4254007398273734</v>
      </c>
      <c r="Q147" s="32"/>
    </row>
    <row r="148" spans="1:17" ht="15" customHeight="1">
      <c r="B148" s="2"/>
      <c r="Q148" s="96"/>
    </row>
    <row r="149" spans="1:17" s="13" customFormat="1" ht="18" customHeight="1">
      <c r="A149" s="2"/>
      <c r="B149" s="34"/>
      <c r="C149" s="2"/>
      <c r="D149" s="2"/>
      <c r="E149" s="2"/>
      <c r="F149" s="2"/>
      <c r="G149" s="2"/>
      <c r="H149" s="2"/>
      <c r="I149" s="2"/>
      <c r="J149" s="2"/>
      <c r="K149" s="2"/>
      <c r="L149" s="230" t="s">
        <v>393</v>
      </c>
      <c r="M149" s="230"/>
      <c r="N149" s="230"/>
      <c r="O149" s="230"/>
      <c r="P149" s="230"/>
      <c r="Q149" s="230"/>
    </row>
    <row r="150" spans="1:17" s="13" customFormat="1" ht="18" customHeight="1">
      <c r="A150" s="2"/>
      <c r="B150" s="9"/>
      <c r="C150" s="9"/>
      <c r="D150" s="9"/>
      <c r="E150" s="9"/>
      <c r="F150" s="9"/>
      <c r="G150" s="9"/>
      <c r="H150" s="9"/>
      <c r="I150" s="9"/>
      <c r="J150" s="2"/>
      <c r="K150" s="2"/>
      <c r="L150" s="214" t="s">
        <v>19</v>
      </c>
      <c r="M150" s="214"/>
      <c r="N150" s="214"/>
      <c r="O150" s="214"/>
      <c r="P150" s="214"/>
      <c r="Q150" s="214"/>
    </row>
    <row r="151" spans="1:17" s="13" customFormat="1" ht="18" customHeight="1">
      <c r="A151" s="214" t="s">
        <v>214</v>
      </c>
      <c r="B151" s="214"/>
      <c r="C151" s="214"/>
      <c r="D151" s="214"/>
      <c r="E151" s="214"/>
      <c r="F151" s="214"/>
      <c r="G151" s="214"/>
      <c r="H151" s="214"/>
      <c r="I151" s="214"/>
      <c r="J151" s="2"/>
      <c r="K151" s="2"/>
      <c r="L151" s="214" t="s">
        <v>17</v>
      </c>
      <c r="M151" s="214"/>
      <c r="N151" s="214"/>
      <c r="O151" s="214"/>
      <c r="P151" s="214"/>
      <c r="Q151" s="214"/>
    </row>
    <row r="152" spans="1:17" s="13" customFormat="1" ht="18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</row>
    <row r="153" spans="1:17" s="13" customFormat="1" ht="18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</row>
    <row r="154" spans="1:17" s="13" customFormat="1" ht="18" customHeight="1">
      <c r="A154" s="2"/>
      <c r="B154" s="34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</row>
    <row r="155" spans="1:17" s="13" customFormat="1" ht="18" customHeight="1">
      <c r="A155" s="2"/>
      <c r="B155" s="34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</row>
    <row r="156" spans="1:17" s="13" customFormat="1" ht="18" customHeight="1">
      <c r="A156" s="215" t="s">
        <v>267</v>
      </c>
      <c r="B156" s="215"/>
      <c r="C156" s="215"/>
      <c r="D156" s="215"/>
      <c r="E156" s="215"/>
      <c r="F156" s="215"/>
      <c r="G156" s="215"/>
      <c r="H156" s="215"/>
      <c r="I156" s="215"/>
      <c r="J156" s="2"/>
      <c r="K156" s="2"/>
      <c r="L156" s="215" t="s">
        <v>63</v>
      </c>
      <c r="M156" s="215"/>
      <c r="N156" s="215"/>
      <c r="O156" s="215"/>
      <c r="P156" s="215"/>
      <c r="Q156" s="215"/>
    </row>
    <row r="157" spans="1:17" ht="18" customHeight="1">
      <c r="B157" s="183"/>
      <c r="C157" s="183"/>
      <c r="D157" s="183"/>
      <c r="E157" s="183"/>
      <c r="F157" s="183"/>
      <c r="L157" s="183"/>
      <c r="M157" s="183"/>
      <c r="N157" s="183"/>
      <c r="O157" s="183"/>
      <c r="P157" s="183"/>
      <c r="Q157" s="183"/>
    </row>
    <row r="158" spans="1:17" ht="15.95" customHeight="1">
      <c r="A158" s="216" t="s">
        <v>29</v>
      </c>
      <c r="B158" s="216"/>
      <c r="C158" s="216"/>
      <c r="D158" s="216"/>
      <c r="E158" s="216"/>
      <c r="F158" s="216"/>
      <c r="G158" s="66"/>
      <c r="K158" s="261" t="s">
        <v>6</v>
      </c>
      <c r="L158" s="261"/>
      <c r="M158" s="261"/>
      <c r="N158" s="261"/>
      <c r="O158" s="261"/>
      <c r="P158" s="261"/>
      <c r="Q158" s="261"/>
    </row>
    <row r="159" spans="1:17" ht="15.95" customHeight="1">
      <c r="A159" s="214" t="s">
        <v>107</v>
      </c>
      <c r="B159" s="214"/>
      <c r="C159" s="214"/>
      <c r="D159" s="214"/>
      <c r="E159" s="214"/>
      <c r="F159" s="214"/>
      <c r="G159" s="66"/>
      <c r="K159" s="256" t="s">
        <v>7</v>
      </c>
      <c r="L159" s="256"/>
      <c r="M159" s="256"/>
      <c r="N159" s="256"/>
      <c r="O159" s="256"/>
      <c r="P159" s="256"/>
      <c r="Q159" s="256"/>
    </row>
    <row r="160" spans="1:17" ht="15.95" customHeight="1">
      <c r="A160" s="214" t="s">
        <v>108</v>
      </c>
      <c r="B160" s="214"/>
      <c r="C160" s="214"/>
      <c r="D160" s="214"/>
      <c r="E160" s="214"/>
      <c r="F160" s="214"/>
      <c r="G160" s="67"/>
      <c r="K160" s="257"/>
      <c r="L160" s="257"/>
      <c r="M160" s="257"/>
      <c r="N160" s="257"/>
      <c r="O160" s="257"/>
      <c r="P160" s="257"/>
      <c r="Q160" s="257"/>
    </row>
    <row r="161" spans="1:17" s="70" customFormat="1" ht="15.95" customHeight="1">
      <c r="A161" s="219"/>
      <c r="B161" s="219"/>
      <c r="C161" s="219"/>
      <c r="D161" s="219"/>
      <c r="E161" s="219"/>
      <c r="F161" s="219"/>
      <c r="G161" s="69"/>
      <c r="H161" s="68"/>
      <c r="I161" s="68"/>
      <c r="J161" s="68"/>
    </row>
    <row r="162" spans="1:17" s="71" customFormat="1" ht="24.95" customHeight="1">
      <c r="A162" s="258" t="s">
        <v>266</v>
      </c>
      <c r="B162" s="258"/>
      <c r="C162" s="258"/>
      <c r="D162" s="258"/>
      <c r="E162" s="258"/>
      <c r="F162" s="258"/>
      <c r="G162" s="258"/>
      <c r="H162" s="258"/>
      <c r="I162" s="258"/>
      <c r="J162" s="258"/>
      <c r="K162" s="258"/>
      <c r="L162" s="258"/>
      <c r="M162" s="258"/>
      <c r="N162" s="258"/>
      <c r="O162" s="258"/>
      <c r="P162" s="258"/>
      <c r="Q162" s="258"/>
    </row>
    <row r="163" spans="1:17" s="71" customFormat="1" ht="18" customHeight="1">
      <c r="A163" s="258" t="s">
        <v>471</v>
      </c>
      <c r="B163" s="258"/>
      <c r="C163" s="258"/>
      <c r="D163" s="258"/>
      <c r="E163" s="258"/>
      <c r="F163" s="258"/>
      <c r="G163" s="258"/>
      <c r="H163" s="258"/>
      <c r="I163" s="258"/>
      <c r="J163" s="258"/>
      <c r="K163" s="258"/>
      <c r="L163" s="258"/>
      <c r="M163" s="258"/>
      <c r="N163" s="258"/>
      <c r="O163" s="258"/>
      <c r="P163" s="258"/>
      <c r="Q163" s="258"/>
    </row>
    <row r="164" spans="1:17" s="71" customFormat="1" ht="9.9499999999999993" customHeight="1">
      <c r="A164" s="72"/>
      <c r="B164" s="72"/>
      <c r="C164" s="72"/>
      <c r="D164" s="72"/>
      <c r="E164" s="72"/>
      <c r="F164" s="72"/>
      <c r="G164" s="72"/>
      <c r="H164" s="72"/>
      <c r="I164" s="72"/>
      <c r="J164" s="72"/>
      <c r="K164" s="72"/>
      <c r="L164" s="72"/>
      <c r="M164" s="72"/>
      <c r="N164" s="72"/>
      <c r="O164" s="72"/>
      <c r="P164" s="72"/>
      <c r="Q164" s="72"/>
    </row>
    <row r="165" spans="1:17" s="73" customFormat="1" ht="17.100000000000001" customHeight="1">
      <c r="A165" s="270" t="s">
        <v>0</v>
      </c>
      <c r="B165" s="270" t="s">
        <v>31</v>
      </c>
      <c r="C165" s="262" t="s">
        <v>8</v>
      </c>
      <c r="D165" s="262"/>
      <c r="E165" s="262"/>
      <c r="F165" s="262"/>
      <c r="G165" s="273" t="s">
        <v>16</v>
      </c>
      <c r="H165" s="274"/>
      <c r="I165" s="274"/>
      <c r="J165" s="274"/>
      <c r="K165" s="274"/>
      <c r="L165" s="274"/>
      <c r="M165" s="274"/>
      <c r="N165" s="274"/>
      <c r="O165" s="274"/>
      <c r="P165" s="274"/>
      <c r="Q165" s="222" t="s">
        <v>464</v>
      </c>
    </row>
    <row r="166" spans="1:17" s="73" customFormat="1" ht="17.100000000000001" customHeight="1">
      <c r="A166" s="270"/>
      <c r="B166" s="262"/>
      <c r="C166" s="253" t="s">
        <v>9</v>
      </c>
      <c r="D166" s="262" t="s">
        <v>10</v>
      </c>
      <c r="E166" s="262" t="s">
        <v>1</v>
      </c>
      <c r="F166" s="262" t="s">
        <v>2</v>
      </c>
      <c r="G166" s="262" t="s">
        <v>11</v>
      </c>
      <c r="H166" s="262"/>
      <c r="I166" s="262" t="s">
        <v>12</v>
      </c>
      <c r="J166" s="262"/>
      <c r="K166" s="262" t="s">
        <v>13</v>
      </c>
      <c r="L166" s="262"/>
      <c r="M166" s="262" t="s">
        <v>5</v>
      </c>
      <c r="N166" s="262"/>
      <c r="O166" s="262" t="s">
        <v>14</v>
      </c>
      <c r="P166" s="262"/>
      <c r="Q166" s="223"/>
    </row>
    <row r="167" spans="1:17" ht="17.100000000000001" customHeight="1">
      <c r="A167" s="270"/>
      <c r="B167" s="262"/>
      <c r="C167" s="253"/>
      <c r="D167" s="262"/>
      <c r="E167" s="262"/>
      <c r="F167" s="262"/>
      <c r="G167" s="74" t="s">
        <v>3</v>
      </c>
      <c r="H167" s="74" t="s">
        <v>4</v>
      </c>
      <c r="I167" s="74" t="s">
        <v>3</v>
      </c>
      <c r="J167" s="74" t="s">
        <v>4</v>
      </c>
      <c r="K167" s="74" t="s">
        <v>3</v>
      </c>
      <c r="L167" s="74" t="s">
        <v>4</v>
      </c>
      <c r="M167" s="74" t="s">
        <v>3</v>
      </c>
      <c r="N167" s="74" t="s">
        <v>4</v>
      </c>
      <c r="O167" s="74" t="s">
        <v>3</v>
      </c>
      <c r="P167" s="74" t="s">
        <v>4</v>
      </c>
      <c r="Q167" s="224"/>
    </row>
    <row r="168" spans="1:17" ht="18" customHeight="1">
      <c r="A168" s="123"/>
      <c r="B168" s="186" t="s">
        <v>211</v>
      </c>
      <c r="C168" s="185"/>
      <c r="D168" s="124"/>
      <c r="E168" s="124"/>
      <c r="F168" s="125"/>
      <c r="G168" s="126"/>
      <c r="H168" s="127"/>
      <c r="I168" s="127"/>
      <c r="J168" s="127"/>
      <c r="K168" s="127"/>
      <c r="L168" s="127"/>
      <c r="M168" s="127"/>
      <c r="N168" s="127"/>
      <c r="O168" s="127"/>
      <c r="P168" s="127"/>
      <c r="Q168" s="128"/>
    </row>
    <row r="169" spans="1:17" s="76" customFormat="1" ht="18" customHeight="1">
      <c r="A169" s="281" t="s">
        <v>37</v>
      </c>
      <c r="B169" s="282"/>
      <c r="C169" s="282"/>
      <c r="D169" s="282"/>
      <c r="E169" s="282"/>
      <c r="F169" s="283"/>
      <c r="G169" s="263"/>
      <c r="H169" s="264"/>
      <c r="I169" s="264"/>
      <c r="J169" s="264"/>
      <c r="K169" s="264"/>
      <c r="L169" s="264"/>
      <c r="M169" s="264"/>
      <c r="N169" s="264"/>
      <c r="O169" s="264"/>
      <c r="P169" s="264"/>
      <c r="Q169" s="75"/>
    </row>
    <row r="170" spans="1:17" s="17" customFormat="1" ht="15" customHeight="1">
      <c r="A170" s="194">
        <v>1</v>
      </c>
      <c r="B170" s="60" t="s">
        <v>145</v>
      </c>
      <c r="C170" s="54">
        <f t="shared" ref="C170" si="160">SUM(G170,I170,K170,M170,O170)</f>
        <v>14</v>
      </c>
      <c r="D170" s="173"/>
      <c r="E170" s="62">
        <f t="shared" ref="E170" si="161">C170-F170</f>
        <v>3</v>
      </c>
      <c r="F170" s="53">
        <v>11</v>
      </c>
      <c r="G170" s="52">
        <v>0</v>
      </c>
      <c r="H170" s="40">
        <f t="shared" ref="H170" si="162">G170*100/C170</f>
        <v>0</v>
      </c>
      <c r="I170" s="52">
        <v>0</v>
      </c>
      <c r="J170" s="40">
        <f t="shared" ref="J170" si="163">I170*100/C170</f>
        <v>0</v>
      </c>
      <c r="K170" s="52">
        <v>3</v>
      </c>
      <c r="L170" s="40">
        <f t="shared" ref="L170" si="164">K170*100/C170</f>
        <v>21.428571428571427</v>
      </c>
      <c r="M170" s="52">
        <v>10</v>
      </c>
      <c r="N170" s="40">
        <f t="shared" ref="N170" si="165">M170*100/C170</f>
        <v>71.428571428571431</v>
      </c>
      <c r="O170" s="52">
        <v>1</v>
      </c>
      <c r="P170" s="40">
        <f t="shared" ref="P170" si="166">O170*100/C170</f>
        <v>7.1428571428571432</v>
      </c>
      <c r="Q170" s="64"/>
    </row>
    <row r="171" spans="1:17" s="77" customFormat="1" ht="17.100000000000001" customHeight="1">
      <c r="A171" s="265" t="s">
        <v>99</v>
      </c>
      <c r="B171" s="265"/>
      <c r="C171" s="30">
        <f>C170</f>
        <v>14</v>
      </c>
      <c r="D171" s="30">
        <f t="shared" ref="D171:O171" si="167">D170</f>
        <v>0</v>
      </c>
      <c r="E171" s="30">
        <f t="shared" si="167"/>
        <v>3</v>
      </c>
      <c r="F171" s="30">
        <f t="shared" si="167"/>
        <v>11</v>
      </c>
      <c r="G171" s="30">
        <f t="shared" si="167"/>
        <v>0</v>
      </c>
      <c r="H171" s="44">
        <f>G171*100/C171</f>
        <v>0</v>
      </c>
      <c r="I171" s="30">
        <f t="shared" si="167"/>
        <v>0</v>
      </c>
      <c r="J171" s="44">
        <f>I171*100/C171</f>
        <v>0</v>
      </c>
      <c r="K171" s="30">
        <f t="shared" si="167"/>
        <v>3</v>
      </c>
      <c r="L171" s="44">
        <f>K171*100/C171</f>
        <v>21.428571428571427</v>
      </c>
      <c r="M171" s="30">
        <f t="shared" si="167"/>
        <v>10</v>
      </c>
      <c r="N171" s="44">
        <f>M171*100/C171</f>
        <v>71.428571428571431</v>
      </c>
      <c r="O171" s="30">
        <f t="shared" si="167"/>
        <v>1</v>
      </c>
      <c r="P171" s="44">
        <f>O171*100/C171</f>
        <v>7.1428571428571432</v>
      </c>
      <c r="Q171" s="30"/>
    </row>
    <row r="172" spans="1:17" s="76" customFormat="1" ht="15.95" customHeight="1">
      <c r="A172" s="281" t="s">
        <v>38</v>
      </c>
      <c r="B172" s="282"/>
      <c r="C172" s="282"/>
      <c r="D172" s="282"/>
      <c r="E172" s="282"/>
      <c r="F172" s="283"/>
      <c r="G172" s="263"/>
      <c r="H172" s="264"/>
      <c r="I172" s="264"/>
      <c r="J172" s="264"/>
      <c r="K172" s="264"/>
      <c r="L172" s="264"/>
      <c r="M172" s="264"/>
      <c r="N172" s="264"/>
      <c r="O172" s="264"/>
      <c r="P172" s="264"/>
      <c r="Q172" s="75"/>
    </row>
    <row r="173" spans="1:17" s="17" customFormat="1" ht="15" customHeight="1">
      <c r="A173" s="194">
        <v>1</v>
      </c>
      <c r="B173" s="60" t="s">
        <v>146</v>
      </c>
      <c r="C173" s="54">
        <f t="shared" ref="C173" si="168">SUM(G173,I173,K173,M173,O173)</f>
        <v>11</v>
      </c>
      <c r="D173" s="173"/>
      <c r="E173" s="62">
        <f t="shared" ref="E173" si="169">C173-F173</f>
        <v>2</v>
      </c>
      <c r="F173" s="53">
        <v>9</v>
      </c>
      <c r="G173" s="52">
        <v>0</v>
      </c>
      <c r="H173" s="40">
        <f t="shared" ref="H173" si="170">G173*100/C173</f>
        <v>0</v>
      </c>
      <c r="I173" s="52">
        <v>0</v>
      </c>
      <c r="J173" s="40">
        <f t="shared" ref="J173" si="171">I173*100/C173</f>
        <v>0</v>
      </c>
      <c r="K173" s="52">
        <v>2</v>
      </c>
      <c r="L173" s="40">
        <f t="shared" ref="L173" si="172">K173*100/C173</f>
        <v>18.181818181818183</v>
      </c>
      <c r="M173" s="52">
        <v>9</v>
      </c>
      <c r="N173" s="40">
        <f t="shared" ref="N173" si="173">M173*100/C173</f>
        <v>81.818181818181813</v>
      </c>
      <c r="O173" s="52">
        <v>0</v>
      </c>
      <c r="P173" s="40">
        <f t="shared" ref="P173" si="174">O173*100/C173</f>
        <v>0</v>
      </c>
      <c r="Q173" s="64"/>
    </row>
    <row r="174" spans="1:17" s="77" customFormat="1" ht="17.100000000000001" customHeight="1">
      <c r="A174" s="265" t="s">
        <v>99</v>
      </c>
      <c r="B174" s="265"/>
      <c r="C174" s="30">
        <f>C173</f>
        <v>11</v>
      </c>
      <c r="D174" s="30">
        <f t="shared" ref="D174:O174" si="175">D173</f>
        <v>0</v>
      </c>
      <c r="E174" s="30">
        <f t="shared" si="175"/>
        <v>2</v>
      </c>
      <c r="F174" s="30">
        <f t="shared" si="175"/>
        <v>9</v>
      </c>
      <c r="G174" s="30">
        <f t="shared" si="175"/>
        <v>0</v>
      </c>
      <c r="H174" s="44">
        <f>G174*100/C174</f>
        <v>0</v>
      </c>
      <c r="I174" s="30">
        <f t="shared" si="175"/>
        <v>0</v>
      </c>
      <c r="J174" s="44">
        <f>I174*100/C174</f>
        <v>0</v>
      </c>
      <c r="K174" s="30">
        <f t="shared" si="175"/>
        <v>2</v>
      </c>
      <c r="L174" s="44">
        <f>K174*100/C174</f>
        <v>18.181818181818183</v>
      </c>
      <c r="M174" s="30">
        <f t="shared" si="175"/>
        <v>9</v>
      </c>
      <c r="N174" s="44">
        <f>M174*100/C174</f>
        <v>81.818181818181813</v>
      </c>
      <c r="O174" s="30">
        <f t="shared" si="175"/>
        <v>0</v>
      </c>
      <c r="P174" s="44">
        <f>O174*100/C174</f>
        <v>0</v>
      </c>
      <c r="Q174" s="30"/>
    </row>
    <row r="175" spans="1:17" s="76" customFormat="1" ht="15.95" customHeight="1">
      <c r="A175" s="281" t="s">
        <v>224</v>
      </c>
      <c r="B175" s="282"/>
      <c r="C175" s="282"/>
      <c r="D175" s="282"/>
      <c r="E175" s="282"/>
      <c r="F175" s="283"/>
      <c r="G175" s="263"/>
      <c r="H175" s="264"/>
      <c r="I175" s="264"/>
      <c r="J175" s="264"/>
      <c r="K175" s="264"/>
      <c r="L175" s="264"/>
      <c r="M175" s="264"/>
      <c r="N175" s="264"/>
      <c r="O175" s="264"/>
      <c r="P175" s="264"/>
      <c r="Q175" s="75"/>
    </row>
    <row r="176" spans="1:17" s="17" customFormat="1" ht="15" customHeight="1">
      <c r="A176" s="194">
        <v>1</v>
      </c>
      <c r="B176" s="60" t="s">
        <v>147</v>
      </c>
      <c r="C176" s="54">
        <f t="shared" ref="C176" si="176">SUM(G176,I176,K176,M176,O176)</f>
        <v>16</v>
      </c>
      <c r="D176" s="173"/>
      <c r="E176" s="62">
        <f>C176-F176</f>
        <v>8</v>
      </c>
      <c r="F176" s="53">
        <v>8</v>
      </c>
      <c r="G176" s="52">
        <v>0</v>
      </c>
      <c r="H176" s="40">
        <f>G176*100/C176</f>
        <v>0</v>
      </c>
      <c r="I176" s="52">
        <v>0</v>
      </c>
      <c r="J176" s="40">
        <f>I176*100/C176</f>
        <v>0</v>
      </c>
      <c r="K176" s="52">
        <v>2</v>
      </c>
      <c r="L176" s="40">
        <f>K176*100/C176</f>
        <v>12.5</v>
      </c>
      <c r="M176" s="52">
        <v>14</v>
      </c>
      <c r="N176" s="40">
        <f t="shared" ref="N176" si="177">M176*100/C176</f>
        <v>87.5</v>
      </c>
      <c r="O176" s="52">
        <v>0</v>
      </c>
      <c r="P176" s="40">
        <f t="shared" ref="P176" si="178">O176*100/C176</f>
        <v>0</v>
      </c>
      <c r="Q176" s="64"/>
    </row>
    <row r="177" spans="1:17" s="77" customFormat="1" ht="17.100000000000001" customHeight="1">
      <c r="A177" s="265" t="s">
        <v>99</v>
      </c>
      <c r="B177" s="265"/>
      <c r="C177" s="30">
        <f>C176</f>
        <v>16</v>
      </c>
      <c r="D177" s="30">
        <f t="shared" ref="D177:O177" si="179">D176</f>
        <v>0</v>
      </c>
      <c r="E177" s="30">
        <f t="shared" si="179"/>
        <v>8</v>
      </c>
      <c r="F177" s="30">
        <f t="shared" si="179"/>
        <v>8</v>
      </c>
      <c r="G177" s="30">
        <f t="shared" si="179"/>
        <v>0</v>
      </c>
      <c r="H177" s="44">
        <f>G177*100/C177</f>
        <v>0</v>
      </c>
      <c r="I177" s="30">
        <f t="shared" si="179"/>
        <v>0</v>
      </c>
      <c r="J177" s="44">
        <f>I177*100/C177</f>
        <v>0</v>
      </c>
      <c r="K177" s="30">
        <f t="shared" si="179"/>
        <v>2</v>
      </c>
      <c r="L177" s="44">
        <f>K177*100/C177</f>
        <v>12.5</v>
      </c>
      <c r="M177" s="30">
        <f t="shared" si="179"/>
        <v>14</v>
      </c>
      <c r="N177" s="44">
        <f>M177*100/C177</f>
        <v>87.5</v>
      </c>
      <c r="O177" s="30">
        <f t="shared" si="179"/>
        <v>0</v>
      </c>
      <c r="P177" s="44">
        <f>O177*100/C177</f>
        <v>0</v>
      </c>
      <c r="Q177" s="30"/>
    </row>
    <row r="178" spans="1:17" s="76" customFormat="1" ht="15.95" customHeight="1">
      <c r="A178" s="281" t="s">
        <v>225</v>
      </c>
      <c r="B178" s="282"/>
      <c r="C178" s="282"/>
      <c r="D178" s="282"/>
      <c r="E178" s="282"/>
      <c r="F178" s="283"/>
      <c r="G178" s="263"/>
      <c r="H178" s="264"/>
      <c r="I178" s="264"/>
      <c r="J178" s="264"/>
      <c r="K178" s="264"/>
      <c r="L178" s="264"/>
      <c r="M178" s="264"/>
      <c r="N178" s="264"/>
      <c r="O178" s="264"/>
      <c r="P178" s="264"/>
      <c r="Q178" s="75"/>
    </row>
    <row r="179" spans="1:17" s="17" customFormat="1" ht="15" customHeight="1">
      <c r="A179" s="194">
        <v>1</v>
      </c>
      <c r="B179" s="60" t="s">
        <v>184</v>
      </c>
      <c r="C179" s="54">
        <f t="shared" ref="C179:C180" si="180">SUM(G179,I179,K179,M179,O179)</f>
        <v>24</v>
      </c>
      <c r="D179" s="173"/>
      <c r="E179" s="58">
        <f t="shared" ref="E179" si="181">C179-F179</f>
        <v>5</v>
      </c>
      <c r="F179" s="53">
        <v>19</v>
      </c>
      <c r="G179" s="38">
        <v>2</v>
      </c>
      <c r="H179" s="40">
        <f t="shared" ref="H179" si="182">G179*100/C179</f>
        <v>8.3333333333333339</v>
      </c>
      <c r="I179" s="38">
        <v>1</v>
      </c>
      <c r="J179" s="40">
        <f t="shared" ref="J179" si="183">I179*100/C179</f>
        <v>4.166666666666667</v>
      </c>
      <c r="K179" s="38">
        <v>3</v>
      </c>
      <c r="L179" s="40">
        <f t="shared" ref="L179" si="184">K179*100/C179</f>
        <v>12.5</v>
      </c>
      <c r="M179" s="38">
        <v>17</v>
      </c>
      <c r="N179" s="40">
        <f t="shared" ref="N179:N180" si="185">M179*100/C179</f>
        <v>70.833333333333329</v>
      </c>
      <c r="O179" s="38">
        <v>1</v>
      </c>
      <c r="P179" s="40">
        <f t="shared" ref="P179:P180" si="186">O179*100/C179</f>
        <v>4.166666666666667</v>
      </c>
      <c r="Q179" s="63"/>
    </row>
    <row r="180" spans="1:17" s="17" customFormat="1" ht="15" customHeight="1">
      <c r="A180" s="194">
        <v>2</v>
      </c>
      <c r="B180" s="60" t="s">
        <v>344</v>
      </c>
      <c r="C180" s="54">
        <f t="shared" si="180"/>
        <v>21</v>
      </c>
      <c r="D180" s="173"/>
      <c r="E180" s="62">
        <f>C180-F180</f>
        <v>4</v>
      </c>
      <c r="F180" s="53">
        <v>17</v>
      </c>
      <c r="G180" s="38">
        <v>0</v>
      </c>
      <c r="H180" s="40">
        <f>G180*100/C180</f>
        <v>0</v>
      </c>
      <c r="I180" s="38">
        <v>0</v>
      </c>
      <c r="J180" s="40">
        <f>I180*100/C180</f>
        <v>0</v>
      </c>
      <c r="K180" s="38">
        <v>1</v>
      </c>
      <c r="L180" s="40">
        <f>K180*100/C180</f>
        <v>4.7619047619047619</v>
      </c>
      <c r="M180" s="38">
        <v>20</v>
      </c>
      <c r="N180" s="40">
        <f t="shared" si="185"/>
        <v>95.238095238095241</v>
      </c>
      <c r="O180" s="38">
        <v>0</v>
      </c>
      <c r="P180" s="40">
        <f t="shared" si="186"/>
        <v>0</v>
      </c>
      <c r="Q180" s="63"/>
    </row>
    <row r="181" spans="1:17" s="77" customFormat="1" ht="17.100000000000001" customHeight="1">
      <c r="A181" s="265" t="s">
        <v>36</v>
      </c>
      <c r="B181" s="265"/>
      <c r="C181" s="30">
        <f>SUM(C179:C180)</f>
        <v>45</v>
      </c>
      <c r="D181" s="30">
        <f t="shared" ref="D181:O181" si="187">SUM(D179:D180)</f>
        <v>0</v>
      </c>
      <c r="E181" s="30">
        <f t="shared" si="187"/>
        <v>9</v>
      </c>
      <c r="F181" s="30">
        <f t="shared" si="187"/>
        <v>36</v>
      </c>
      <c r="G181" s="30">
        <f t="shared" si="187"/>
        <v>2</v>
      </c>
      <c r="H181" s="44">
        <f>G181*100/C181</f>
        <v>4.4444444444444446</v>
      </c>
      <c r="I181" s="30">
        <f t="shared" si="187"/>
        <v>1</v>
      </c>
      <c r="J181" s="44">
        <f>I181*100/C181</f>
        <v>2.2222222222222223</v>
      </c>
      <c r="K181" s="30">
        <f t="shared" si="187"/>
        <v>4</v>
      </c>
      <c r="L181" s="44">
        <f>K181*100/C181</f>
        <v>8.8888888888888893</v>
      </c>
      <c r="M181" s="30">
        <f t="shared" si="187"/>
        <v>37</v>
      </c>
      <c r="N181" s="44">
        <f>M181*100/C181</f>
        <v>82.222222222222229</v>
      </c>
      <c r="O181" s="30">
        <f t="shared" si="187"/>
        <v>1</v>
      </c>
      <c r="P181" s="44">
        <f>O181*100/C181</f>
        <v>2.2222222222222223</v>
      </c>
      <c r="Q181" s="30"/>
    </row>
    <row r="182" spans="1:17" s="76" customFormat="1" ht="15.95" customHeight="1">
      <c r="A182" s="281" t="s">
        <v>42</v>
      </c>
      <c r="B182" s="282"/>
      <c r="C182" s="282"/>
      <c r="D182" s="282"/>
      <c r="E182" s="282"/>
      <c r="F182" s="283"/>
      <c r="G182" s="263"/>
      <c r="H182" s="264"/>
      <c r="I182" s="264"/>
      <c r="J182" s="264"/>
      <c r="K182" s="264"/>
      <c r="L182" s="264"/>
      <c r="M182" s="264"/>
      <c r="N182" s="264"/>
      <c r="O182" s="264"/>
      <c r="P182" s="264"/>
      <c r="Q182" s="75"/>
    </row>
    <row r="183" spans="1:17" s="17" customFormat="1" ht="15" customHeight="1">
      <c r="A183" s="194">
        <v>1</v>
      </c>
      <c r="B183" s="60" t="s">
        <v>183</v>
      </c>
      <c r="C183" s="54">
        <f t="shared" ref="C183:C184" si="188">SUM(G183,I183,K183,M183,O183)</f>
        <v>10</v>
      </c>
      <c r="D183" s="173"/>
      <c r="E183" s="58">
        <f t="shared" ref="E183" si="189">C183-F183</f>
        <v>1</v>
      </c>
      <c r="F183" s="53">
        <v>9</v>
      </c>
      <c r="G183" s="38">
        <v>0</v>
      </c>
      <c r="H183" s="40">
        <f t="shared" ref="H183" si="190">G183*100/C183</f>
        <v>0</v>
      </c>
      <c r="I183" s="38">
        <v>0</v>
      </c>
      <c r="J183" s="40">
        <f t="shared" ref="J183" si="191">I183*100/C183</f>
        <v>0</v>
      </c>
      <c r="K183" s="38">
        <v>3</v>
      </c>
      <c r="L183" s="40">
        <f t="shared" ref="L183" si="192">K183*100/C183</f>
        <v>30</v>
      </c>
      <c r="M183" s="38">
        <v>7</v>
      </c>
      <c r="N183" s="40">
        <f t="shared" ref="N183:N184" si="193">M183*100/C183</f>
        <v>70</v>
      </c>
      <c r="O183" s="38">
        <v>0</v>
      </c>
      <c r="P183" s="40">
        <f t="shared" ref="P183:P184" si="194">O183*100/C183</f>
        <v>0</v>
      </c>
      <c r="Q183" s="63"/>
    </row>
    <row r="184" spans="1:17" s="17" customFormat="1" ht="15" customHeight="1">
      <c r="A184" s="194">
        <v>2</v>
      </c>
      <c r="B184" s="60" t="s">
        <v>343</v>
      </c>
      <c r="C184" s="54">
        <f t="shared" si="188"/>
        <v>23</v>
      </c>
      <c r="D184" s="173"/>
      <c r="E184" s="62">
        <f>C184-F184</f>
        <v>8</v>
      </c>
      <c r="F184" s="53">
        <v>15</v>
      </c>
      <c r="G184" s="38">
        <v>0</v>
      </c>
      <c r="H184" s="40">
        <f>G184*100/C184</f>
        <v>0</v>
      </c>
      <c r="I184" s="38">
        <v>0</v>
      </c>
      <c r="J184" s="40">
        <f>I184*100/C184</f>
        <v>0</v>
      </c>
      <c r="K184" s="38">
        <v>2</v>
      </c>
      <c r="L184" s="40">
        <f>K184*100/C184</f>
        <v>8.695652173913043</v>
      </c>
      <c r="M184" s="38">
        <v>21</v>
      </c>
      <c r="N184" s="40">
        <f t="shared" si="193"/>
        <v>91.304347826086953</v>
      </c>
      <c r="O184" s="38">
        <v>0</v>
      </c>
      <c r="P184" s="40">
        <f t="shared" si="194"/>
        <v>0</v>
      </c>
      <c r="Q184" s="63"/>
    </row>
    <row r="185" spans="1:17" s="77" customFormat="1" ht="17.100000000000001" customHeight="1">
      <c r="A185" s="265" t="s">
        <v>36</v>
      </c>
      <c r="B185" s="265"/>
      <c r="C185" s="30">
        <f>SUM(C183:C184)</f>
        <v>33</v>
      </c>
      <c r="D185" s="30">
        <f t="shared" ref="D185:O185" si="195">SUM(D183:D184)</f>
        <v>0</v>
      </c>
      <c r="E185" s="30">
        <f t="shared" si="195"/>
        <v>9</v>
      </c>
      <c r="F185" s="30">
        <f t="shared" si="195"/>
        <v>24</v>
      </c>
      <c r="G185" s="30">
        <f t="shared" si="195"/>
        <v>0</v>
      </c>
      <c r="H185" s="44">
        <f>G185*100/C185</f>
        <v>0</v>
      </c>
      <c r="I185" s="30">
        <f t="shared" si="195"/>
        <v>0</v>
      </c>
      <c r="J185" s="44">
        <f>I185*100/C185</f>
        <v>0</v>
      </c>
      <c r="K185" s="30">
        <f t="shared" si="195"/>
        <v>5</v>
      </c>
      <c r="L185" s="44">
        <f>K185*100/C185</f>
        <v>15.151515151515152</v>
      </c>
      <c r="M185" s="30">
        <f t="shared" si="195"/>
        <v>28</v>
      </c>
      <c r="N185" s="44">
        <f>M185*100/C185</f>
        <v>84.848484848484844</v>
      </c>
      <c r="O185" s="30">
        <f t="shared" si="195"/>
        <v>0</v>
      </c>
      <c r="P185" s="44">
        <f>O185*100/C185</f>
        <v>0</v>
      </c>
      <c r="Q185" s="30"/>
    </row>
    <row r="186" spans="1:17" s="76" customFormat="1" ht="15.95" customHeight="1">
      <c r="A186" s="281" t="s">
        <v>226</v>
      </c>
      <c r="B186" s="282"/>
      <c r="C186" s="282"/>
      <c r="D186" s="282"/>
      <c r="E186" s="282"/>
      <c r="F186" s="283"/>
      <c r="G186" s="263"/>
      <c r="H186" s="264"/>
      <c r="I186" s="264"/>
      <c r="J186" s="264"/>
      <c r="K186" s="264"/>
      <c r="L186" s="264"/>
      <c r="M186" s="264"/>
      <c r="N186" s="264"/>
      <c r="O186" s="264"/>
      <c r="P186" s="264"/>
      <c r="Q186" s="75"/>
    </row>
    <row r="187" spans="1:17" s="17" customFormat="1" ht="15" customHeight="1">
      <c r="A187" s="194">
        <v>1</v>
      </c>
      <c r="B187" s="60" t="s">
        <v>173</v>
      </c>
      <c r="C187" s="54">
        <f t="shared" ref="C187:C190" si="196">SUM(G187,I187,K187,M187,O187)</f>
        <v>40</v>
      </c>
      <c r="D187" s="173">
        <v>1</v>
      </c>
      <c r="E187" s="58">
        <f t="shared" ref="E187:E190" si="197">C187-F187</f>
        <v>16</v>
      </c>
      <c r="F187" s="53">
        <v>24</v>
      </c>
      <c r="G187" s="52">
        <v>0</v>
      </c>
      <c r="H187" s="40">
        <f t="shared" ref="H187:H190" si="198">G187*100/C187</f>
        <v>0</v>
      </c>
      <c r="I187" s="52">
        <v>0</v>
      </c>
      <c r="J187" s="40">
        <f t="shared" ref="J187:J190" si="199">I187*100/C187</f>
        <v>0</v>
      </c>
      <c r="K187" s="52">
        <v>9</v>
      </c>
      <c r="L187" s="40">
        <f t="shared" ref="L187:L190" si="200">K187*100/C187</f>
        <v>22.5</v>
      </c>
      <c r="M187" s="52">
        <v>30</v>
      </c>
      <c r="N187" s="40">
        <f t="shared" ref="N187:N190" si="201">M187*100/C187</f>
        <v>75</v>
      </c>
      <c r="O187" s="52">
        <v>1</v>
      </c>
      <c r="P187" s="40">
        <f t="shared" ref="P187:P190" si="202">O187*100/C187</f>
        <v>2.5</v>
      </c>
      <c r="Q187" s="64"/>
    </row>
    <row r="188" spans="1:17" s="17" customFormat="1" ht="15" customHeight="1">
      <c r="A188" s="194">
        <v>2</v>
      </c>
      <c r="B188" s="60" t="s">
        <v>174</v>
      </c>
      <c r="C188" s="54">
        <f t="shared" si="196"/>
        <v>40</v>
      </c>
      <c r="D188" s="173"/>
      <c r="E188" s="58">
        <f t="shared" si="197"/>
        <v>21</v>
      </c>
      <c r="F188" s="53">
        <v>19</v>
      </c>
      <c r="G188" s="52">
        <v>0</v>
      </c>
      <c r="H188" s="40">
        <f t="shared" si="198"/>
        <v>0</v>
      </c>
      <c r="I188" s="52">
        <v>1</v>
      </c>
      <c r="J188" s="40">
        <f t="shared" si="199"/>
        <v>2.5</v>
      </c>
      <c r="K188" s="52">
        <v>2</v>
      </c>
      <c r="L188" s="40">
        <f t="shared" si="200"/>
        <v>5</v>
      </c>
      <c r="M188" s="52">
        <v>37</v>
      </c>
      <c r="N188" s="40">
        <f t="shared" si="201"/>
        <v>92.5</v>
      </c>
      <c r="O188" s="52">
        <v>0</v>
      </c>
      <c r="P188" s="40">
        <f t="shared" si="202"/>
        <v>0</v>
      </c>
      <c r="Q188" s="64"/>
    </row>
    <row r="189" spans="1:17" s="17" customFormat="1" ht="15" customHeight="1">
      <c r="A189" s="194">
        <v>3</v>
      </c>
      <c r="B189" s="60" t="s">
        <v>175</v>
      </c>
      <c r="C189" s="54">
        <f t="shared" si="196"/>
        <v>39</v>
      </c>
      <c r="D189" s="173"/>
      <c r="E189" s="58">
        <f t="shared" si="197"/>
        <v>9</v>
      </c>
      <c r="F189" s="53">
        <v>30</v>
      </c>
      <c r="G189" s="52">
        <v>0</v>
      </c>
      <c r="H189" s="40">
        <f t="shared" si="198"/>
        <v>0</v>
      </c>
      <c r="I189" s="52">
        <v>1</v>
      </c>
      <c r="J189" s="40">
        <f t="shared" si="199"/>
        <v>2.5641025641025643</v>
      </c>
      <c r="K189" s="52">
        <v>12</v>
      </c>
      <c r="L189" s="40">
        <f t="shared" si="200"/>
        <v>30.76923076923077</v>
      </c>
      <c r="M189" s="52">
        <v>26</v>
      </c>
      <c r="N189" s="40">
        <f t="shared" si="201"/>
        <v>66.666666666666671</v>
      </c>
      <c r="O189" s="52">
        <v>0</v>
      </c>
      <c r="P189" s="40">
        <f t="shared" si="202"/>
        <v>0</v>
      </c>
      <c r="Q189" s="64"/>
    </row>
    <row r="190" spans="1:17" s="17" customFormat="1" ht="15" customHeight="1">
      <c r="A190" s="194">
        <v>4</v>
      </c>
      <c r="B190" s="60" t="s">
        <v>176</v>
      </c>
      <c r="C190" s="54">
        <f t="shared" si="196"/>
        <v>50</v>
      </c>
      <c r="D190" s="173">
        <v>2</v>
      </c>
      <c r="E190" s="58">
        <f t="shared" si="197"/>
        <v>7</v>
      </c>
      <c r="F190" s="53">
        <v>43</v>
      </c>
      <c r="G190" s="52">
        <v>0</v>
      </c>
      <c r="H190" s="40">
        <f t="shared" si="198"/>
        <v>0</v>
      </c>
      <c r="I190" s="52">
        <v>3</v>
      </c>
      <c r="J190" s="40">
        <f t="shared" si="199"/>
        <v>6</v>
      </c>
      <c r="K190" s="52">
        <v>15</v>
      </c>
      <c r="L190" s="40">
        <f t="shared" si="200"/>
        <v>30</v>
      </c>
      <c r="M190" s="52">
        <v>30</v>
      </c>
      <c r="N190" s="40">
        <f t="shared" si="201"/>
        <v>60</v>
      </c>
      <c r="O190" s="52">
        <v>2</v>
      </c>
      <c r="P190" s="40">
        <f t="shared" si="202"/>
        <v>4</v>
      </c>
      <c r="Q190" s="64"/>
    </row>
    <row r="191" spans="1:17" s="73" customFormat="1" ht="15.95" customHeight="1">
      <c r="A191" s="270" t="s">
        <v>0</v>
      </c>
      <c r="B191" s="270" t="s">
        <v>31</v>
      </c>
      <c r="C191" s="262" t="s">
        <v>8</v>
      </c>
      <c r="D191" s="262"/>
      <c r="E191" s="262"/>
      <c r="F191" s="262"/>
      <c r="G191" s="273" t="s">
        <v>16</v>
      </c>
      <c r="H191" s="274"/>
      <c r="I191" s="274"/>
      <c r="J191" s="274"/>
      <c r="K191" s="274"/>
      <c r="L191" s="274"/>
      <c r="M191" s="274"/>
      <c r="N191" s="274"/>
      <c r="O191" s="274"/>
      <c r="P191" s="274"/>
      <c r="Q191" s="222" t="s">
        <v>464</v>
      </c>
    </row>
    <row r="192" spans="1:17" s="73" customFormat="1" ht="15.95" customHeight="1">
      <c r="A192" s="270"/>
      <c r="B192" s="262"/>
      <c r="C192" s="253" t="s">
        <v>9</v>
      </c>
      <c r="D192" s="262" t="s">
        <v>10</v>
      </c>
      <c r="E192" s="262" t="s">
        <v>1</v>
      </c>
      <c r="F192" s="262" t="s">
        <v>2</v>
      </c>
      <c r="G192" s="262" t="s">
        <v>11</v>
      </c>
      <c r="H192" s="262"/>
      <c r="I192" s="262" t="s">
        <v>12</v>
      </c>
      <c r="J192" s="262"/>
      <c r="K192" s="262" t="s">
        <v>13</v>
      </c>
      <c r="L192" s="262"/>
      <c r="M192" s="262" t="s">
        <v>5</v>
      </c>
      <c r="N192" s="262"/>
      <c r="O192" s="262" t="s">
        <v>14</v>
      </c>
      <c r="P192" s="262"/>
      <c r="Q192" s="223"/>
    </row>
    <row r="193" spans="1:17" ht="15.95" customHeight="1">
      <c r="A193" s="270"/>
      <c r="B193" s="262"/>
      <c r="C193" s="253"/>
      <c r="D193" s="262"/>
      <c r="E193" s="262"/>
      <c r="F193" s="262"/>
      <c r="G193" s="74" t="s">
        <v>3</v>
      </c>
      <c r="H193" s="74" t="s">
        <v>4</v>
      </c>
      <c r="I193" s="74" t="s">
        <v>3</v>
      </c>
      <c r="J193" s="74" t="s">
        <v>4</v>
      </c>
      <c r="K193" s="74" t="s">
        <v>3</v>
      </c>
      <c r="L193" s="74" t="s">
        <v>4</v>
      </c>
      <c r="M193" s="74" t="s">
        <v>3</v>
      </c>
      <c r="N193" s="74" t="s">
        <v>4</v>
      </c>
      <c r="O193" s="74" t="s">
        <v>3</v>
      </c>
      <c r="P193" s="74" t="s">
        <v>4</v>
      </c>
      <c r="Q193" s="224"/>
    </row>
    <row r="194" spans="1:17" s="17" customFormat="1" ht="15.95" customHeight="1">
      <c r="A194" s="194">
        <v>5</v>
      </c>
      <c r="B194" s="60" t="s">
        <v>177</v>
      </c>
      <c r="C194" s="54">
        <f t="shared" ref="C194:C207" si="203">SUM(G194,I194,K194,M194,O194)</f>
        <v>30</v>
      </c>
      <c r="D194" s="173"/>
      <c r="E194" s="58">
        <f t="shared" ref="E194:E207" si="204">C194-F194</f>
        <v>8</v>
      </c>
      <c r="F194" s="53">
        <v>22</v>
      </c>
      <c r="G194" s="38">
        <v>0</v>
      </c>
      <c r="H194" s="40">
        <f t="shared" ref="H194:H196" si="205">G194*100/C194</f>
        <v>0</v>
      </c>
      <c r="I194" s="38">
        <v>1</v>
      </c>
      <c r="J194" s="40">
        <f t="shared" ref="J194:J207" si="206">I194*100/C194</f>
        <v>3.3333333333333335</v>
      </c>
      <c r="K194" s="38">
        <v>1</v>
      </c>
      <c r="L194" s="40">
        <f t="shared" ref="L194:L207" si="207">K194*100/C194</f>
        <v>3.3333333333333335</v>
      </c>
      <c r="M194" s="38">
        <v>27</v>
      </c>
      <c r="N194" s="40">
        <f t="shared" ref="N194:N207" si="208">M194*100/C194</f>
        <v>90</v>
      </c>
      <c r="O194" s="38">
        <v>1</v>
      </c>
      <c r="P194" s="40">
        <f t="shared" ref="P194:P207" si="209">O194*100/C194</f>
        <v>3.3333333333333335</v>
      </c>
      <c r="Q194" s="63"/>
    </row>
    <row r="195" spans="1:17" s="17" customFormat="1" ht="15.95" customHeight="1">
      <c r="A195" s="194">
        <v>6</v>
      </c>
      <c r="B195" s="60" t="s">
        <v>178</v>
      </c>
      <c r="C195" s="54">
        <f t="shared" si="203"/>
        <v>37</v>
      </c>
      <c r="D195" s="173"/>
      <c r="E195" s="58">
        <f t="shared" si="204"/>
        <v>5</v>
      </c>
      <c r="F195" s="53">
        <v>32</v>
      </c>
      <c r="G195" s="38">
        <v>0</v>
      </c>
      <c r="H195" s="40">
        <f t="shared" si="205"/>
        <v>0</v>
      </c>
      <c r="I195" s="38">
        <v>1</v>
      </c>
      <c r="J195" s="40">
        <f t="shared" si="206"/>
        <v>2.7027027027027026</v>
      </c>
      <c r="K195" s="38">
        <v>3</v>
      </c>
      <c r="L195" s="40">
        <f t="shared" si="207"/>
        <v>8.1081081081081088</v>
      </c>
      <c r="M195" s="38">
        <v>29</v>
      </c>
      <c r="N195" s="40">
        <f t="shared" si="208"/>
        <v>78.378378378378372</v>
      </c>
      <c r="O195" s="38">
        <v>4</v>
      </c>
      <c r="P195" s="40">
        <f t="shared" si="209"/>
        <v>10.810810810810811</v>
      </c>
      <c r="Q195" s="63"/>
    </row>
    <row r="196" spans="1:17" s="17" customFormat="1" ht="15.95" customHeight="1">
      <c r="A196" s="194">
        <v>7</v>
      </c>
      <c r="B196" s="60" t="s">
        <v>179</v>
      </c>
      <c r="C196" s="54">
        <f t="shared" si="203"/>
        <v>43</v>
      </c>
      <c r="D196" s="174"/>
      <c r="E196" s="58">
        <f t="shared" si="204"/>
        <v>9</v>
      </c>
      <c r="F196" s="53">
        <v>34</v>
      </c>
      <c r="G196" s="38">
        <v>0</v>
      </c>
      <c r="H196" s="40">
        <f t="shared" si="205"/>
        <v>0</v>
      </c>
      <c r="I196" s="38">
        <v>1</v>
      </c>
      <c r="J196" s="40">
        <f t="shared" si="206"/>
        <v>2.3255813953488373</v>
      </c>
      <c r="K196" s="38">
        <v>4</v>
      </c>
      <c r="L196" s="40">
        <f t="shared" si="207"/>
        <v>9.3023255813953494</v>
      </c>
      <c r="M196" s="38">
        <v>36</v>
      </c>
      <c r="N196" s="40">
        <f t="shared" si="208"/>
        <v>83.720930232558146</v>
      </c>
      <c r="O196" s="38">
        <v>2</v>
      </c>
      <c r="P196" s="40">
        <f t="shared" si="209"/>
        <v>4.6511627906976747</v>
      </c>
      <c r="Q196" s="64"/>
    </row>
    <row r="197" spans="1:17" s="17" customFormat="1" ht="15.95" customHeight="1">
      <c r="A197" s="194">
        <v>8</v>
      </c>
      <c r="B197" s="60" t="s">
        <v>180</v>
      </c>
      <c r="C197" s="54">
        <f t="shared" si="203"/>
        <v>31</v>
      </c>
      <c r="D197" s="175"/>
      <c r="E197" s="58">
        <f t="shared" si="204"/>
        <v>5</v>
      </c>
      <c r="F197" s="53">
        <v>26</v>
      </c>
      <c r="G197" s="52">
        <v>0</v>
      </c>
      <c r="H197" s="40">
        <f>G197*100/C197</f>
        <v>0</v>
      </c>
      <c r="I197" s="52">
        <v>0</v>
      </c>
      <c r="J197" s="40">
        <f t="shared" si="206"/>
        <v>0</v>
      </c>
      <c r="K197" s="52">
        <v>4</v>
      </c>
      <c r="L197" s="40">
        <f t="shared" si="207"/>
        <v>12.903225806451612</v>
      </c>
      <c r="M197" s="52">
        <v>26</v>
      </c>
      <c r="N197" s="40">
        <f t="shared" si="208"/>
        <v>83.870967741935488</v>
      </c>
      <c r="O197" s="52">
        <v>1</v>
      </c>
      <c r="P197" s="40">
        <f t="shared" si="209"/>
        <v>3.225806451612903</v>
      </c>
      <c r="Q197" s="64"/>
    </row>
    <row r="198" spans="1:17" s="17" customFormat="1" ht="15.95" customHeight="1">
      <c r="A198" s="194">
        <v>9</v>
      </c>
      <c r="B198" s="60" t="s">
        <v>332</v>
      </c>
      <c r="C198" s="54">
        <f t="shared" si="203"/>
        <v>49</v>
      </c>
      <c r="D198" s="173"/>
      <c r="E198" s="62">
        <f t="shared" si="204"/>
        <v>14</v>
      </c>
      <c r="F198" s="53">
        <v>35</v>
      </c>
      <c r="G198" s="52">
        <v>0</v>
      </c>
      <c r="H198" s="40">
        <f t="shared" ref="H198:H204" si="210">G198*100/C198</f>
        <v>0</v>
      </c>
      <c r="I198" s="52">
        <v>7</v>
      </c>
      <c r="J198" s="40">
        <f t="shared" si="206"/>
        <v>14.285714285714286</v>
      </c>
      <c r="K198" s="52">
        <v>6</v>
      </c>
      <c r="L198" s="40">
        <f t="shared" si="207"/>
        <v>12.244897959183673</v>
      </c>
      <c r="M198" s="52">
        <v>36</v>
      </c>
      <c r="N198" s="40">
        <f t="shared" si="208"/>
        <v>73.469387755102048</v>
      </c>
      <c r="O198" s="52">
        <v>0</v>
      </c>
      <c r="P198" s="40">
        <f t="shared" si="209"/>
        <v>0</v>
      </c>
      <c r="Q198" s="64"/>
    </row>
    <row r="199" spans="1:17" s="17" customFormat="1" ht="15.95" customHeight="1">
      <c r="A199" s="194">
        <v>10</v>
      </c>
      <c r="B199" s="60" t="s">
        <v>333</v>
      </c>
      <c r="C199" s="54">
        <f t="shared" si="203"/>
        <v>47</v>
      </c>
      <c r="D199" s="173"/>
      <c r="E199" s="62">
        <f t="shared" si="204"/>
        <v>11</v>
      </c>
      <c r="F199" s="53">
        <v>36</v>
      </c>
      <c r="G199" s="52">
        <v>0</v>
      </c>
      <c r="H199" s="40">
        <f t="shared" si="210"/>
        <v>0</v>
      </c>
      <c r="I199" s="52">
        <v>0</v>
      </c>
      <c r="J199" s="40">
        <f t="shared" si="206"/>
        <v>0</v>
      </c>
      <c r="K199" s="52">
        <v>3</v>
      </c>
      <c r="L199" s="40">
        <f t="shared" si="207"/>
        <v>6.3829787234042552</v>
      </c>
      <c r="M199" s="52">
        <v>44</v>
      </c>
      <c r="N199" s="40">
        <f t="shared" si="208"/>
        <v>93.61702127659575</v>
      </c>
      <c r="O199" s="52">
        <v>0</v>
      </c>
      <c r="P199" s="40">
        <f t="shared" si="209"/>
        <v>0</v>
      </c>
      <c r="Q199" s="64"/>
    </row>
    <row r="200" spans="1:17" s="17" customFormat="1" ht="15.95" customHeight="1">
      <c r="A200" s="194">
        <v>11</v>
      </c>
      <c r="B200" s="60" t="s">
        <v>334</v>
      </c>
      <c r="C200" s="54">
        <f t="shared" si="203"/>
        <v>47</v>
      </c>
      <c r="D200" s="173"/>
      <c r="E200" s="62">
        <f t="shared" si="204"/>
        <v>8</v>
      </c>
      <c r="F200" s="53">
        <v>39</v>
      </c>
      <c r="G200" s="52">
        <v>0</v>
      </c>
      <c r="H200" s="40">
        <f t="shared" si="210"/>
        <v>0</v>
      </c>
      <c r="I200" s="52">
        <v>0</v>
      </c>
      <c r="J200" s="40">
        <f t="shared" si="206"/>
        <v>0</v>
      </c>
      <c r="K200" s="52">
        <v>5</v>
      </c>
      <c r="L200" s="40">
        <f t="shared" si="207"/>
        <v>10.638297872340425</v>
      </c>
      <c r="M200" s="52">
        <v>36</v>
      </c>
      <c r="N200" s="40">
        <f t="shared" si="208"/>
        <v>76.59574468085107</v>
      </c>
      <c r="O200" s="52">
        <v>6</v>
      </c>
      <c r="P200" s="40">
        <f t="shared" si="209"/>
        <v>12.76595744680851</v>
      </c>
      <c r="Q200" s="64"/>
    </row>
    <row r="201" spans="1:17" s="17" customFormat="1" ht="15.95" customHeight="1">
      <c r="A201" s="194">
        <v>12</v>
      </c>
      <c r="B201" s="60" t="s">
        <v>335</v>
      </c>
      <c r="C201" s="54">
        <f t="shared" si="203"/>
        <v>42</v>
      </c>
      <c r="D201" s="173">
        <v>1</v>
      </c>
      <c r="E201" s="62">
        <f t="shared" si="204"/>
        <v>7</v>
      </c>
      <c r="F201" s="53">
        <v>35</v>
      </c>
      <c r="G201" s="52">
        <v>0</v>
      </c>
      <c r="H201" s="40">
        <f t="shared" si="210"/>
        <v>0</v>
      </c>
      <c r="I201" s="52">
        <v>1</v>
      </c>
      <c r="J201" s="40">
        <f t="shared" si="206"/>
        <v>2.3809523809523809</v>
      </c>
      <c r="K201" s="52">
        <v>4</v>
      </c>
      <c r="L201" s="40">
        <f t="shared" si="207"/>
        <v>9.5238095238095237</v>
      </c>
      <c r="M201" s="52">
        <v>33</v>
      </c>
      <c r="N201" s="40">
        <f t="shared" si="208"/>
        <v>78.571428571428569</v>
      </c>
      <c r="O201" s="52">
        <v>4</v>
      </c>
      <c r="P201" s="40">
        <f t="shared" si="209"/>
        <v>9.5238095238095237</v>
      </c>
      <c r="Q201" s="64"/>
    </row>
    <row r="202" spans="1:17" s="17" customFormat="1" ht="15.95" customHeight="1">
      <c r="A202" s="194">
        <v>13</v>
      </c>
      <c r="B202" s="60" t="s">
        <v>336</v>
      </c>
      <c r="C202" s="54">
        <f t="shared" si="203"/>
        <v>48</v>
      </c>
      <c r="D202" s="173"/>
      <c r="E202" s="62">
        <f t="shared" si="204"/>
        <v>11</v>
      </c>
      <c r="F202" s="53">
        <v>37</v>
      </c>
      <c r="G202" s="38">
        <v>0</v>
      </c>
      <c r="H202" s="40">
        <f t="shared" si="210"/>
        <v>0</v>
      </c>
      <c r="I202" s="38">
        <v>3</v>
      </c>
      <c r="J202" s="40">
        <f t="shared" si="206"/>
        <v>6.25</v>
      </c>
      <c r="K202" s="38">
        <v>7</v>
      </c>
      <c r="L202" s="40">
        <f t="shared" si="207"/>
        <v>14.583333333333334</v>
      </c>
      <c r="M202" s="38">
        <v>36</v>
      </c>
      <c r="N202" s="40">
        <f t="shared" si="208"/>
        <v>75</v>
      </c>
      <c r="O202" s="38">
        <v>2</v>
      </c>
      <c r="P202" s="40">
        <f t="shared" si="209"/>
        <v>4.166666666666667</v>
      </c>
      <c r="Q202" s="63"/>
    </row>
    <row r="203" spans="1:17" s="17" customFormat="1" ht="15.95" customHeight="1">
      <c r="A203" s="194">
        <v>14</v>
      </c>
      <c r="B203" s="60" t="s">
        <v>337</v>
      </c>
      <c r="C203" s="54">
        <f t="shared" si="203"/>
        <v>35</v>
      </c>
      <c r="D203" s="173"/>
      <c r="E203" s="62">
        <f t="shared" si="204"/>
        <v>9</v>
      </c>
      <c r="F203" s="53">
        <v>26</v>
      </c>
      <c r="G203" s="38">
        <v>1</v>
      </c>
      <c r="H203" s="40">
        <f t="shared" si="210"/>
        <v>2.8571428571428572</v>
      </c>
      <c r="I203" s="38">
        <v>1</v>
      </c>
      <c r="J203" s="40">
        <f t="shared" si="206"/>
        <v>2.8571428571428572</v>
      </c>
      <c r="K203" s="38">
        <v>9</v>
      </c>
      <c r="L203" s="40">
        <f t="shared" si="207"/>
        <v>25.714285714285715</v>
      </c>
      <c r="M203" s="38">
        <v>24</v>
      </c>
      <c r="N203" s="40">
        <f t="shared" si="208"/>
        <v>68.571428571428569</v>
      </c>
      <c r="O203" s="38">
        <v>0</v>
      </c>
      <c r="P203" s="40">
        <f t="shared" si="209"/>
        <v>0</v>
      </c>
      <c r="Q203" s="63"/>
    </row>
    <row r="204" spans="1:17" s="17" customFormat="1" ht="15.95" customHeight="1">
      <c r="A204" s="194">
        <v>15</v>
      </c>
      <c r="B204" s="60" t="s">
        <v>338</v>
      </c>
      <c r="C204" s="54">
        <f t="shared" si="203"/>
        <v>46</v>
      </c>
      <c r="D204" s="174"/>
      <c r="E204" s="62">
        <f t="shared" si="204"/>
        <v>10</v>
      </c>
      <c r="F204" s="53">
        <v>36</v>
      </c>
      <c r="G204" s="38">
        <v>0</v>
      </c>
      <c r="H204" s="40">
        <f t="shared" si="210"/>
        <v>0</v>
      </c>
      <c r="I204" s="38">
        <v>1</v>
      </c>
      <c r="J204" s="40">
        <f t="shared" si="206"/>
        <v>2.1739130434782608</v>
      </c>
      <c r="K204" s="38">
        <v>6</v>
      </c>
      <c r="L204" s="40">
        <f t="shared" si="207"/>
        <v>13.043478260869565</v>
      </c>
      <c r="M204" s="38">
        <v>39</v>
      </c>
      <c r="N204" s="40">
        <f t="shared" si="208"/>
        <v>84.782608695652172</v>
      </c>
      <c r="O204" s="38">
        <v>0</v>
      </c>
      <c r="P204" s="40">
        <f t="shared" si="209"/>
        <v>0</v>
      </c>
      <c r="Q204" s="64"/>
    </row>
    <row r="205" spans="1:17" s="17" customFormat="1" ht="15.95" customHeight="1">
      <c r="A205" s="194">
        <v>16</v>
      </c>
      <c r="B205" s="60" t="s">
        <v>339</v>
      </c>
      <c r="C205" s="54">
        <f t="shared" si="203"/>
        <v>40</v>
      </c>
      <c r="D205" s="175"/>
      <c r="E205" s="62">
        <f t="shared" si="204"/>
        <v>6</v>
      </c>
      <c r="F205" s="53">
        <v>34</v>
      </c>
      <c r="G205" s="52">
        <v>0</v>
      </c>
      <c r="H205" s="40">
        <f>G205*100/C205</f>
        <v>0</v>
      </c>
      <c r="I205" s="52">
        <v>0</v>
      </c>
      <c r="J205" s="40">
        <f t="shared" si="206"/>
        <v>0</v>
      </c>
      <c r="K205" s="52">
        <v>3</v>
      </c>
      <c r="L205" s="40">
        <f t="shared" si="207"/>
        <v>7.5</v>
      </c>
      <c r="M205" s="52">
        <v>32</v>
      </c>
      <c r="N205" s="40">
        <f t="shared" si="208"/>
        <v>80</v>
      </c>
      <c r="O205" s="52">
        <v>5</v>
      </c>
      <c r="P205" s="40">
        <f t="shared" si="209"/>
        <v>12.5</v>
      </c>
      <c r="Q205" s="64"/>
    </row>
    <row r="206" spans="1:17" s="17" customFormat="1" ht="15.95" customHeight="1">
      <c r="A206" s="194">
        <v>17</v>
      </c>
      <c r="B206" s="60" t="s">
        <v>340</v>
      </c>
      <c r="C206" s="54">
        <f t="shared" si="203"/>
        <v>37</v>
      </c>
      <c r="D206" s="175"/>
      <c r="E206" s="62">
        <f t="shared" si="204"/>
        <v>7</v>
      </c>
      <c r="F206" s="53">
        <v>30</v>
      </c>
      <c r="G206" s="52">
        <v>0</v>
      </c>
      <c r="H206" s="40">
        <f t="shared" ref="H206:H207" si="211">G206*100/C206</f>
        <v>0</v>
      </c>
      <c r="I206" s="52">
        <v>1</v>
      </c>
      <c r="J206" s="40">
        <f t="shared" si="206"/>
        <v>2.7027027027027026</v>
      </c>
      <c r="K206" s="52">
        <v>2</v>
      </c>
      <c r="L206" s="40">
        <f t="shared" si="207"/>
        <v>5.4054054054054053</v>
      </c>
      <c r="M206" s="52">
        <v>33</v>
      </c>
      <c r="N206" s="40">
        <f t="shared" si="208"/>
        <v>89.189189189189193</v>
      </c>
      <c r="O206" s="52">
        <v>1</v>
      </c>
      <c r="P206" s="40">
        <f t="shared" si="209"/>
        <v>2.7027027027027026</v>
      </c>
      <c r="Q206" s="63"/>
    </row>
    <row r="207" spans="1:17" s="17" customFormat="1" ht="15.95" customHeight="1">
      <c r="A207" s="194">
        <v>18</v>
      </c>
      <c r="B207" s="60" t="s">
        <v>392</v>
      </c>
      <c r="C207" s="54">
        <f t="shared" si="203"/>
        <v>16</v>
      </c>
      <c r="D207" s="173"/>
      <c r="E207" s="62">
        <f t="shared" si="204"/>
        <v>9</v>
      </c>
      <c r="F207" s="53">
        <v>7</v>
      </c>
      <c r="G207" s="52">
        <v>0</v>
      </c>
      <c r="H207" s="40">
        <f t="shared" si="211"/>
        <v>0</v>
      </c>
      <c r="I207" s="52">
        <v>0</v>
      </c>
      <c r="J207" s="40">
        <f t="shared" si="206"/>
        <v>0</v>
      </c>
      <c r="K207" s="52">
        <v>3</v>
      </c>
      <c r="L207" s="40">
        <f t="shared" si="207"/>
        <v>18.75</v>
      </c>
      <c r="M207" s="52">
        <v>11</v>
      </c>
      <c r="N207" s="40">
        <f t="shared" si="208"/>
        <v>68.75</v>
      </c>
      <c r="O207" s="52">
        <v>2</v>
      </c>
      <c r="P207" s="40">
        <f t="shared" si="209"/>
        <v>12.5</v>
      </c>
      <c r="Q207" s="163" t="s">
        <v>472</v>
      </c>
    </row>
    <row r="208" spans="1:17" s="77" customFormat="1" ht="15.95" customHeight="1">
      <c r="A208" s="265" t="s">
        <v>473</v>
      </c>
      <c r="B208" s="265"/>
      <c r="C208" s="30">
        <f>SUM(C187:C207)</f>
        <v>717</v>
      </c>
      <c r="D208" s="30">
        <f>SUM(D187:D207)</f>
        <v>4</v>
      </c>
      <c r="E208" s="30">
        <f>SUM(E187:E207)</f>
        <v>172</v>
      </c>
      <c r="F208" s="30">
        <f>SUM(F187:F207)</f>
        <v>545</v>
      </c>
      <c r="G208" s="30">
        <f>SUM(G187:G207)</f>
        <v>1</v>
      </c>
      <c r="H208" s="44">
        <f>G208*100/C208</f>
        <v>0.1394700139470014</v>
      </c>
      <c r="I208" s="30">
        <f>SUM(I187:I207)</f>
        <v>22</v>
      </c>
      <c r="J208" s="44">
        <f>I208*100/C208</f>
        <v>3.0683403068340307</v>
      </c>
      <c r="K208" s="30">
        <f>SUM(K187:K207)</f>
        <v>98</v>
      </c>
      <c r="L208" s="44">
        <f>K208*100/C208</f>
        <v>13.668061366806137</v>
      </c>
      <c r="M208" s="30">
        <f>SUM(M187:M207)</f>
        <v>565</v>
      </c>
      <c r="N208" s="44">
        <f t="shared" ref="N208" si="212">M208*100/C208</f>
        <v>78.800557880055791</v>
      </c>
      <c r="O208" s="30">
        <f>SUM(O187:O207)</f>
        <v>31</v>
      </c>
      <c r="P208" s="44">
        <f t="shared" ref="P208" si="213">O208*100/C208</f>
        <v>4.3235704323570436</v>
      </c>
      <c r="Q208" s="30"/>
    </row>
    <row r="209" spans="1:17" s="76" customFormat="1" ht="15.95" customHeight="1">
      <c r="A209" s="281" t="s">
        <v>228</v>
      </c>
      <c r="B209" s="282"/>
      <c r="C209" s="282"/>
      <c r="D209" s="282"/>
      <c r="E209" s="282"/>
      <c r="F209" s="283"/>
      <c r="G209" s="263"/>
      <c r="H209" s="264"/>
      <c r="I209" s="264"/>
      <c r="J209" s="264"/>
      <c r="K209" s="264"/>
      <c r="L209" s="264"/>
      <c r="M209" s="264"/>
      <c r="N209" s="264"/>
      <c r="O209" s="264"/>
      <c r="P209" s="264"/>
      <c r="Q209" s="75"/>
    </row>
    <row r="210" spans="1:17" s="17" customFormat="1" ht="15" customHeight="1">
      <c r="A210" s="194">
        <v>1</v>
      </c>
      <c r="B210" s="60" t="s">
        <v>148</v>
      </c>
      <c r="C210" s="54">
        <f t="shared" ref="C210:C218" si="214">SUM(G210,I210,K210,M210,O210)</f>
        <v>44</v>
      </c>
      <c r="D210" s="173"/>
      <c r="E210" s="62">
        <f t="shared" ref="E210:E218" si="215">C210-F210</f>
        <v>24</v>
      </c>
      <c r="F210" s="53">
        <v>20</v>
      </c>
      <c r="G210" s="52">
        <v>0</v>
      </c>
      <c r="H210" s="40">
        <f t="shared" ref="H210:H218" si="216">G210*100/C210</f>
        <v>0</v>
      </c>
      <c r="I210" s="52">
        <v>0</v>
      </c>
      <c r="J210" s="40">
        <f t="shared" ref="J210:J218" si="217">I210*100/C210</f>
        <v>0</v>
      </c>
      <c r="K210" s="52">
        <v>3</v>
      </c>
      <c r="L210" s="40">
        <f t="shared" ref="L210:L218" si="218">K210*100/C210</f>
        <v>6.8181818181818183</v>
      </c>
      <c r="M210" s="52">
        <v>41</v>
      </c>
      <c r="N210" s="40">
        <f t="shared" ref="N210:N218" si="219">M210*100/C210</f>
        <v>93.181818181818187</v>
      </c>
      <c r="O210" s="52">
        <v>0</v>
      </c>
      <c r="P210" s="40">
        <f t="shared" ref="P210:P218" si="220">O210*100/C210</f>
        <v>0</v>
      </c>
      <c r="Q210" s="64"/>
    </row>
    <row r="211" spans="1:17" s="17" customFormat="1" ht="15" customHeight="1">
      <c r="A211" s="194">
        <v>2</v>
      </c>
      <c r="B211" s="60" t="s">
        <v>149</v>
      </c>
      <c r="C211" s="54">
        <f t="shared" si="214"/>
        <v>34</v>
      </c>
      <c r="D211" s="173"/>
      <c r="E211" s="62">
        <f t="shared" si="215"/>
        <v>8</v>
      </c>
      <c r="F211" s="53">
        <v>26</v>
      </c>
      <c r="G211" s="52">
        <v>0</v>
      </c>
      <c r="H211" s="40">
        <f t="shared" si="216"/>
        <v>0</v>
      </c>
      <c r="I211" s="52">
        <v>0</v>
      </c>
      <c r="J211" s="40">
        <f t="shared" si="217"/>
        <v>0</v>
      </c>
      <c r="K211" s="52">
        <v>1</v>
      </c>
      <c r="L211" s="40">
        <f t="shared" si="218"/>
        <v>2.9411764705882355</v>
      </c>
      <c r="M211" s="52">
        <v>33</v>
      </c>
      <c r="N211" s="40">
        <f t="shared" si="219"/>
        <v>97.058823529411768</v>
      </c>
      <c r="O211" s="52">
        <v>0</v>
      </c>
      <c r="P211" s="40">
        <f t="shared" si="220"/>
        <v>0</v>
      </c>
      <c r="Q211" s="64"/>
    </row>
    <row r="212" spans="1:17" s="17" customFormat="1" ht="15" customHeight="1">
      <c r="A212" s="194">
        <v>3</v>
      </c>
      <c r="B212" s="60" t="s">
        <v>150</v>
      </c>
      <c r="C212" s="54">
        <f t="shared" si="214"/>
        <v>39</v>
      </c>
      <c r="D212" s="173"/>
      <c r="E212" s="62">
        <f t="shared" si="215"/>
        <v>10</v>
      </c>
      <c r="F212" s="53">
        <v>29</v>
      </c>
      <c r="G212" s="52">
        <v>1</v>
      </c>
      <c r="H212" s="40">
        <f t="shared" si="216"/>
        <v>2.5641025641025643</v>
      </c>
      <c r="I212" s="52">
        <v>4</v>
      </c>
      <c r="J212" s="40">
        <f t="shared" si="217"/>
        <v>10.256410256410257</v>
      </c>
      <c r="K212" s="52">
        <v>7</v>
      </c>
      <c r="L212" s="40">
        <f t="shared" si="218"/>
        <v>17.948717948717949</v>
      </c>
      <c r="M212" s="52">
        <v>26</v>
      </c>
      <c r="N212" s="40">
        <f t="shared" si="219"/>
        <v>66.666666666666671</v>
      </c>
      <c r="O212" s="52">
        <v>1</v>
      </c>
      <c r="P212" s="40">
        <f t="shared" si="220"/>
        <v>2.5641025641025643</v>
      </c>
      <c r="Q212" s="162" t="s">
        <v>474</v>
      </c>
    </row>
    <row r="213" spans="1:17" s="17" customFormat="1" ht="15" customHeight="1">
      <c r="A213" s="194">
        <v>4</v>
      </c>
      <c r="B213" s="60" t="s">
        <v>151</v>
      </c>
      <c r="C213" s="54">
        <f t="shared" si="214"/>
        <v>51</v>
      </c>
      <c r="D213" s="173"/>
      <c r="E213" s="62">
        <f t="shared" si="215"/>
        <v>18</v>
      </c>
      <c r="F213" s="53">
        <v>33</v>
      </c>
      <c r="G213" s="52">
        <v>1</v>
      </c>
      <c r="H213" s="40">
        <f t="shared" si="216"/>
        <v>1.9607843137254901</v>
      </c>
      <c r="I213" s="52">
        <v>1</v>
      </c>
      <c r="J213" s="40">
        <f t="shared" si="217"/>
        <v>1.9607843137254901</v>
      </c>
      <c r="K213" s="52">
        <v>4</v>
      </c>
      <c r="L213" s="40">
        <f t="shared" si="218"/>
        <v>7.8431372549019605</v>
      </c>
      <c r="M213" s="52">
        <v>45</v>
      </c>
      <c r="N213" s="40">
        <f t="shared" si="219"/>
        <v>88.235294117647058</v>
      </c>
      <c r="O213" s="52">
        <v>0</v>
      </c>
      <c r="P213" s="40">
        <f t="shared" si="220"/>
        <v>0</v>
      </c>
      <c r="Q213" s="64"/>
    </row>
    <row r="214" spans="1:17" s="17" customFormat="1" ht="15" customHeight="1">
      <c r="A214" s="194">
        <v>5</v>
      </c>
      <c r="B214" s="60" t="s">
        <v>152</v>
      </c>
      <c r="C214" s="54">
        <f t="shared" si="214"/>
        <v>40</v>
      </c>
      <c r="D214" s="173">
        <v>1</v>
      </c>
      <c r="E214" s="62">
        <f t="shared" si="215"/>
        <v>17</v>
      </c>
      <c r="F214" s="53">
        <v>23</v>
      </c>
      <c r="G214" s="52">
        <v>0</v>
      </c>
      <c r="H214" s="40">
        <f t="shared" si="216"/>
        <v>0</v>
      </c>
      <c r="I214" s="52">
        <v>4</v>
      </c>
      <c r="J214" s="40">
        <f t="shared" si="217"/>
        <v>10</v>
      </c>
      <c r="K214" s="52">
        <v>8</v>
      </c>
      <c r="L214" s="40">
        <f t="shared" si="218"/>
        <v>20</v>
      </c>
      <c r="M214" s="52">
        <v>26</v>
      </c>
      <c r="N214" s="40">
        <f t="shared" si="219"/>
        <v>65</v>
      </c>
      <c r="O214" s="52">
        <v>2</v>
      </c>
      <c r="P214" s="40">
        <f t="shared" si="220"/>
        <v>5</v>
      </c>
      <c r="Q214" s="64"/>
    </row>
    <row r="215" spans="1:17" s="17" customFormat="1" ht="15" customHeight="1">
      <c r="A215" s="194">
        <v>6</v>
      </c>
      <c r="B215" s="60" t="s">
        <v>181</v>
      </c>
      <c r="C215" s="54">
        <f t="shared" si="214"/>
        <v>37</v>
      </c>
      <c r="D215" s="173"/>
      <c r="E215" s="58">
        <f t="shared" si="215"/>
        <v>7</v>
      </c>
      <c r="F215" s="53">
        <v>30</v>
      </c>
      <c r="G215" s="52">
        <v>3</v>
      </c>
      <c r="H215" s="40">
        <f t="shared" si="216"/>
        <v>8.1081081081081088</v>
      </c>
      <c r="I215" s="52">
        <v>3</v>
      </c>
      <c r="J215" s="40">
        <f t="shared" si="217"/>
        <v>8.1081081081081088</v>
      </c>
      <c r="K215" s="52">
        <v>2</v>
      </c>
      <c r="L215" s="40">
        <f t="shared" si="218"/>
        <v>5.4054054054054053</v>
      </c>
      <c r="M215" s="52">
        <v>29</v>
      </c>
      <c r="N215" s="40">
        <f t="shared" si="219"/>
        <v>78.378378378378372</v>
      </c>
      <c r="O215" s="52">
        <v>0</v>
      </c>
      <c r="P215" s="40">
        <f t="shared" si="220"/>
        <v>0</v>
      </c>
      <c r="Q215" s="64"/>
    </row>
    <row r="216" spans="1:17" s="17" customFormat="1" ht="15" customHeight="1">
      <c r="A216" s="194">
        <v>7</v>
      </c>
      <c r="B216" s="60" t="s">
        <v>182</v>
      </c>
      <c r="C216" s="54">
        <f t="shared" si="214"/>
        <v>36</v>
      </c>
      <c r="D216" s="173"/>
      <c r="E216" s="58">
        <f t="shared" si="215"/>
        <v>3</v>
      </c>
      <c r="F216" s="53">
        <v>33</v>
      </c>
      <c r="G216" s="38">
        <v>0</v>
      </c>
      <c r="H216" s="40">
        <f t="shared" si="216"/>
        <v>0</v>
      </c>
      <c r="I216" s="38">
        <v>0</v>
      </c>
      <c r="J216" s="40">
        <f t="shared" si="217"/>
        <v>0</v>
      </c>
      <c r="K216" s="38">
        <v>2</v>
      </c>
      <c r="L216" s="40">
        <f t="shared" si="218"/>
        <v>5.5555555555555554</v>
      </c>
      <c r="M216" s="38">
        <v>34</v>
      </c>
      <c r="N216" s="40">
        <f t="shared" si="219"/>
        <v>94.444444444444443</v>
      </c>
      <c r="O216" s="38">
        <v>0</v>
      </c>
      <c r="P216" s="40">
        <f t="shared" si="220"/>
        <v>0</v>
      </c>
      <c r="Q216" s="63"/>
    </row>
    <row r="217" spans="1:17" s="17" customFormat="1" ht="15" customHeight="1">
      <c r="A217" s="194">
        <v>8</v>
      </c>
      <c r="B217" s="60" t="s">
        <v>341</v>
      </c>
      <c r="C217" s="54">
        <f t="shared" si="214"/>
        <v>40</v>
      </c>
      <c r="D217" s="173"/>
      <c r="E217" s="62">
        <f t="shared" si="215"/>
        <v>8</v>
      </c>
      <c r="F217" s="53">
        <v>32</v>
      </c>
      <c r="G217" s="52">
        <v>0</v>
      </c>
      <c r="H217" s="40">
        <f t="shared" si="216"/>
        <v>0</v>
      </c>
      <c r="I217" s="52">
        <v>4</v>
      </c>
      <c r="J217" s="40">
        <f t="shared" si="217"/>
        <v>10</v>
      </c>
      <c r="K217" s="52">
        <v>2</v>
      </c>
      <c r="L217" s="40">
        <f t="shared" si="218"/>
        <v>5</v>
      </c>
      <c r="M217" s="52">
        <v>30</v>
      </c>
      <c r="N217" s="40">
        <f t="shared" si="219"/>
        <v>75</v>
      </c>
      <c r="O217" s="52">
        <v>4</v>
      </c>
      <c r="P217" s="40">
        <f t="shared" si="220"/>
        <v>10</v>
      </c>
      <c r="Q217" s="64"/>
    </row>
    <row r="218" spans="1:17" s="17" customFormat="1" ht="15" customHeight="1">
      <c r="A218" s="194">
        <v>9</v>
      </c>
      <c r="B218" s="60" t="s">
        <v>342</v>
      </c>
      <c r="C218" s="54">
        <f t="shared" si="214"/>
        <v>18</v>
      </c>
      <c r="D218" s="173">
        <v>1</v>
      </c>
      <c r="E218" s="62">
        <f t="shared" si="215"/>
        <v>2</v>
      </c>
      <c r="F218" s="53">
        <v>16</v>
      </c>
      <c r="G218" s="38">
        <v>0</v>
      </c>
      <c r="H218" s="40">
        <f t="shared" si="216"/>
        <v>0</v>
      </c>
      <c r="I218" s="38">
        <v>1</v>
      </c>
      <c r="J218" s="40">
        <f t="shared" si="217"/>
        <v>5.5555555555555554</v>
      </c>
      <c r="K218" s="38">
        <v>5</v>
      </c>
      <c r="L218" s="40">
        <f t="shared" si="218"/>
        <v>27.777777777777779</v>
      </c>
      <c r="M218" s="38">
        <v>11</v>
      </c>
      <c r="N218" s="40">
        <f t="shared" si="219"/>
        <v>61.111111111111114</v>
      </c>
      <c r="O218" s="38">
        <v>1</v>
      </c>
      <c r="P218" s="40">
        <f t="shared" si="220"/>
        <v>5.5555555555555554</v>
      </c>
      <c r="Q218" s="63"/>
    </row>
    <row r="219" spans="1:17" s="77" customFormat="1" ht="15.95" customHeight="1">
      <c r="A219" s="265" t="s">
        <v>227</v>
      </c>
      <c r="B219" s="265"/>
      <c r="C219" s="30">
        <f>SUM(C210:C218)</f>
        <v>339</v>
      </c>
      <c r="D219" s="30">
        <f t="shared" ref="D219:O219" si="221">SUM(D210:D218)</f>
        <v>2</v>
      </c>
      <c r="E219" s="30">
        <f t="shared" si="221"/>
        <v>97</v>
      </c>
      <c r="F219" s="30">
        <f t="shared" si="221"/>
        <v>242</v>
      </c>
      <c r="G219" s="30">
        <f t="shared" si="221"/>
        <v>5</v>
      </c>
      <c r="H219" s="44">
        <f>G219*100/C219</f>
        <v>1.4749262536873156</v>
      </c>
      <c r="I219" s="30">
        <f t="shared" si="221"/>
        <v>17</v>
      </c>
      <c r="J219" s="44">
        <f>I219*100/C219</f>
        <v>5.0147492625368733</v>
      </c>
      <c r="K219" s="30">
        <f t="shared" si="221"/>
        <v>34</v>
      </c>
      <c r="L219" s="44">
        <f>K219*100/C219</f>
        <v>10.029498525073747</v>
      </c>
      <c r="M219" s="30">
        <f t="shared" si="221"/>
        <v>275</v>
      </c>
      <c r="N219" s="44">
        <f t="shared" ref="N219" si="222">M219*100/C219</f>
        <v>81.120943952802364</v>
      </c>
      <c r="O219" s="30">
        <f t="shared" si="221"/>
        <v>8</v>
      </c>
      <c r="P219" s="44">
        <f t="shared" ref="P219" si="223">O219*100/C219</f>
        <v>2.359882005899705</v>
      </c>
      <c r="Q219" s="30"/>
    </row>
    <row r="220" spans="1:17" ht="15.95" customHeight="1">
      <c r="A220" s="123"/>
      <c r="B220" s="186" t="s">
        <v>137</v>
      </c>
      <c r="C220" s="185"/>
      <c r="D220" s="124"/>
      <c r="E220" s="124"/>
      <c r="F220" s="125"/>
      <c r="G220" s="126"/>
      <c r="H220" s="127"/>
      <c r="I220" s="127"/>
      <c r="J220" s="127"/>
      <c r="K220" s="127"/>
      <c r="L220" s="127"/>
      <c r="M220" s="127"/>
      <c r="N220" s="127"/>
      <c r="O220" s="127"/>
      <c r="P220" s="127"/>
      <c r="Q220" s="128"/>
    </row>
    <row r="221" spans="1:17" s="76" customFormat="1" ht="15.95" customHeight="1">
      <c r="A221" s="266" t="s">
        <v>42</v>
      </c>
      <c r="B221" s="267"/>
      <c r="C221" s="267"/>
      <c r="D221" s="267"/>
      <c r="E221" s="267"/>
      <c r="F221" s="268"/>
      <c r="G221" s="279"/>
      <c r="H221" s="280"/>
      <c r="I221" s="280"/>
      <c r="J221" s="280"/>
      <c r="K221" s="280"/>
      <c r="L221" s="280"/>
      <c r="M221" s="280"/>
      <c r="N221" s="280"/>
      <c r="O221" s="280"/>
      <c r="P221" s="280"/>
      <c r="Q221" s="41"/>
    </row>
    <row r="222" spans="1:17" s="17" customFormat="1" ht="15.95" customHeight="1">
      <c r="A222" s="194">
        <v>1</v>
      </c>
      <c r="B222" s="60" t="s">
        <v>68</v>
      </c>
      <c r="C222" s="54">
        <f t="shared" ref="C222:C223" si="224">SUM(G222,I222,K222,M222,O222)</f>
        <v>29</v>
      </c>
      <c r="D222" s="173"/>
      <c r="E222" s="56">
        <f t="shared" ref="E222:E223" si="225">C222-F222</f>
        <v>20</v>
      </c>
      <c r="F222" s="53">
        <v>9</v>
      </c>
      <c r="G222" s="38">
        <v>0</v>
      </c>
      <c r="H222" s="39">
        <f t="shared" ref="H222:H223" si="226">G222*100/C222</f>
        <v>0</v>
      </c>
      <c r="I222" s="38">
        <v>1</v>
      </c>
      <c r="J222" s="39">
        <f t="shared" ref="J222:J223" si="227">I222*100/C222</f>
        <v>3.4482758620689653</v>
      </c>
      <c r="K222" s="38">
        <v>5</v>
      </c>
      <c r="L222" s="40">
        <f t="shared" ref="L222:L223" si="228">K222*100/C222</f>
        <v>17.241379310344829</v>
      </c>
      <c r="M222" s="38">
        <v>23</v>
      </c>
      <c r="N222" s="40">
        <f t="shared" ref="N222:N223" si="229">M222*100/C222</f>
        <v>79.310344827586206</v>
      </c>
      <c r="O222" s="38">
        <v>0</v>
      </c>
      <c r="P222" s="40">
        <f t="shared" ref="P222:P223" si="230">O222*100/C222</f>
        <v>0</v>
      </c>
      <c r="Q222" s="64"/>
    </row>
    <row r="223" spans="1:17" s="17" customFormat="1" ht="15.95" customHeight="1">
      <c r="A223" s="194">
        <v>2</v>
      </c>
      <c r="B223" s="97" t="s">
        <v>119</v>
      </c>
      <c r="C223" s="57">
        <f t="shared" si="224"/>
        <v>14</v>
      </c>
      <c r="D223" s="176"/>
      <c r="E223" s="58">
        <f t="shared" si="225"/>
        <v>12</v>
      </c>
      <c r="F223" s="53">
        <v>2</v>
      </c>
      <c r="G223" s="38">
        <v>0</v>
      </c>
      <c r="H223" s="39">
        <f t="shared" si="226"/>
        <v>0</v>
      </c>
      <c r="I223" s="38">
        <v>0</v>
      </c>
      <c r="J223" s="39">
        <f t="shared" si="227"/>
        <v>0</v>
      </c>
      <c r="K223" s="38">
        <v>0</v>
      </c>
      <c r="L223" s="40">
        <f t="shared" si="228"/>
        <v>0</v>
      </c>
      <c r="M223" s="38">
        <v>11</v>
      </c>
      <c r="N223" s="40">
        <f t="shared" si="229"/>
        <v>78.571428571428569</v>
      </c>
      <c r="O223" s="38">
        <v>3</v>
      </c>
      <c r="P223" s="40">
        <f t="shared" si="230"/>
        <v>21.428571428571427</v>
      </c>
      <c r="Q223" s="63"/>
    </row>
    <row r="224" spans="1:17" s="76" customFormat="1" ht="15.95" customHeight="1">
      <c r="A224" s="277" t="s">
        <v>39</v>
      </c>
      <c r="B224" s="278"/>
      <c r="C224" s="30">
        <f>SUM(C222:C223)</f>
        <v>43</v>
      </c>
      <c r="D224" s="30">
        <f>SUM(D222:D223)</f>
        <v>0</v>
      </c>
      <c r="E224" s="30">
        <f>SUM(E222:E223)</f>
        <v>32</v>
      </c>
      <c r="F224" s="30">
        <f>SUM(F222:F223)</f>
        <v>11</v>
      </c>
      <c r="G224" s="30">
        <f>SUM(G222:G223)</f>
        <v>0</v>
      </c>
      <c r="H224" s="44">
        <f>G224*100/C224</f>
        <v>0</v>
      </c>
      <c r="I224" s="30">
        <f>SUM(I222:I223)</f>
        <v>1</v>
      </c>
      <c r="J224" s="44">
        <f>I224*100/C224</f>
        <v>2.3255813953488373</v>
      </c>
      <c r="K224" s="30">
        <f>SUM(K222:K223)</f>
        <v>5</v>
      </c>
      <c r="L224" s="44">
        <f>K224*100/C224</f>
        <v>11.627906976744185</v>
      </c>
      <c r="M224" s="30">
        <f>SUM(M222:M223)</f>
        <v>34</v>
      </c>
      <c r="N224" s="44">
        <f>M224*100/C224</f>
        <v>79.069767441860463</v>
      </c>
      <c r="O224" s="30">
        <f>SUM(O222:O223)</f>
        <v>3</v>
      </c>
      <c r="P224" s="44">
        <f>O224*100/C224</f>
        <v>6.9767441860465116</v>
      </c>
      <c r="Q224" s="30"/>
    </row>
    <row r="225" spans="1:17" s="73" customFormat="1" ht="18" customHeight="1">
      <c r="A225" s="270" t="s">
        <v>0</v>
      </c>
      <c r="B225" s="270" t="s">
        <v>31</v>
      </c>
      <c r="C225" s="262" t="s">
        <v>8</v>
      </c>
      <c r="D225" s="262"/>
      <c r="E225" s="262"/>
      <c r="F225" s="262"/>
      <c r="G225" s="273" t="s">
        <v>16</v>
      </c>
      <c r="H225" s="274"/>
      <c r="I225" s="274"/>
      <c r="J225" s="274"/>
      <c r="K225" s="274"/>
      <c r="L225" s="274"/>
      <c r="M225" s="274"/>
      <c r="N225" s="274"/>
      <c r="O225" s="274"/>
      <c r="P225" s="274"/>
      <c r="Q225" s="222" t="s">
        <v>464</v>
      </c>
    </row>
    <row r="226" spans="1:17" s="73" customFormat="1" ht="18" customHeight="1">
      <c r="A226" s="270"/>
      <c r="B226" s="262"/>
      <c r="C226" s="253" t="s">
        <v>9</v>
      </c>
      <c r="D226" s="262" t="s">
        <v>10</v>
      </c>
      <c r="E226" s="262" t="s">
        <v>1</v>
      </c>
      <c r="F226" s="262" t="s">
        <v>2</v>
      </c>
      <c r="G226" s="262" t="s">
        <v>11</v>
      </c>
      <c r="H226" s="262"/>
      <c r="I226" s="262" t="s">
        <v>12</v>
      </c>
      <c r="J226" s="262"/>
      <c r="K226" s="262" t="s">
        <v>13</v>
      </c>
      <c r="L226" s="262"/>
      <c r="M226" s="262" t="s">
        <v>5</v>
      </c>
      <c r="N226" s="262"/>
      <c r="O226" s="262" t="s">
        <v>14</v>
      </c>
      <c r="P226" s="262"/>
      <c r="Q226" s="223"/>
    </row>
    <row r="227" spans="1:17" ht="18" customHeight="1">
      <c r="A227" s="270"/>
      <c r="B227" s="262"/>
      <c r="C227" s="253"/>
      <c r="D227" s="262"/>
      <c r="E227" s="262"/>
      <c r="F227" s="262"/>
      <c r="G227" s="74" t="s">
        <v>3</v>
      </c>
      <c r="H227" s="74" t="s">
        <v>4</v>
      </c>
      <c r="I227" s="74" t="s">
        <v>3</v>
      </c>
      <c r="J227" s="74" t="s">
        <v>4</v>
      </c>
      <c r="K227" s="74" t="s">
        <v>3</v>
      </c>
      <c r="L227" s="74" t="s">
        <v>4</v>
      </c>
      <c r="M227" s="74" t="s">
        <v>3</v>
      </c>
      <c r="N227" s="74" t="s">
        <v>4</v>
      </c>
      <c r="O227" s="74" t="s">
        <v>3</v>
      </c>
      <c r="P227" s="74" t="s">
        <v>4</v>
      </c>
      <c r="Q227" s="224"/>
    </row>
    <row r="228" spans="1:17" s="76" customFormat="1" ht="20.100000000000001" customHeight="1">
      <c r="A228" s="266" t="s">
        <v>475</v>
      </c>
      <c r="B228" s="267"/>
      <c r="C228" s="267"/>
      <c r="D228" s="267"/>
      <c r="E228" s="267"/>
      <c r="F228" s="268"/>
      <c r="G228" s="279"/>
      <c r="H228" s="280"/>
      <c r="I228" s="280"/>
      <c r="J228" s="280"/>
      <c r="K228" s="280"/>
      <c r="L228" s="280"/>
      <c r="M228" s="280"/>
      <c r="N228" s="280"/>
      <c r="O228" s="280"/>
      <c r="P228" s="280"/>
      <c r="Q228" s="41"/>
    </row>
    <row r="229" spans="1:17" s="17" customFormat="1" ht="20.100000000000001" customHeight="1">
      <c r="A229" s="194">
        <v>1</v>
      </c>
      <c r="B229" s="88" t="s">
        <v>278</v>
      </c>
      <c r="C229" s="57">
        <f t="shared" ref="C229" si="231">SUM(G229,I229,K229,M229,O229)</f>
        <v>31</v>
      </c>
      <c r="D229" s="176"/>
      <c r="E229" s="58">
        <f t="shared" ref="E229" si="232">C229-F229</f>
        <v>23</v>
      </c>
      <c r="F229" s="59">
        <v>8</v>
      </c>
      <c r="G229" s="38">
        <v>0</v>
      </c>
      <c r="H229" s="39">
        <f t="shared" ref="H229" si="233">G229*100/C229</f>
        <v>0</v>
      </c>
      <c r="I229" s="38">
        <v>0</v>
      </c>
      <c r="J229" s="39">
        <f t="shared" ref="J229" si="234">I229*100/C229</f>
        <v>0</v>
      </c>
      <c r="K229" s="38">
        <v>2</v>
      </c>
      <c r="L229" s="40">
        <f t="shared" ref="L229" si="235">K229*100/C229</f>
        <v>6.4516129032258061</v>
      </c>
      <c r="M229" s="38">
        <v>22</v>
      </c>
      <c r="N229" s="40">
        <f t="shared" ref="N229" si="236">M229*100/C229</f>
        <v>70.967741935483872</v>
      </c>
      <c r="O229" s="38">
        <v>7</v>
      </c>
      <c r="P229" s="40">
        <f t="shared" ref="P229" si="237">O229*100/C229</f>
        <v>22.580645161290324</v>
      </c>
      <c r="Q229" s="63"/>
    </row>
    <row r="230" spans="1:17" s="76" customFormat="1" ht="20.100000000000001" customHeight="1">
      <c r="A230" s="277" t="s">
        <v>476</v>
      </c>
      <c r="B230" s="278"/>
      <c r="C230" s="30">
        <f>C229</f>
        <v>31</v>
      </c>
      <c r="D230" s="30">
        <f t="shared" ref="D230:O230" si="238">D229</f>
        <v>0</v>
      </c>
      <c r="E230" s="30">
        <f t="shared" si="238"/>
        <v>23</v>
      </c>
      <c r="F230" s="30">
        <f t="shared" si="238"/>
        <v>8</v>
      </c>
      <c r="G230" s="30">
        <f t="shared" si="238"/>
        <v>0</v>
      </c>
      <c r="H230" s="44">
        <f>G230*100/C230</f>
        <v>0</v>
      </c>
      <c r="I230" s="30">
        <f t="shared" si="238"/>
        <v>0</v>
      </c>
      <c r="J230" s="44">
        <f>I230*100/C230</f>
        <v>0</v>
      </c>
      <c r="K230" s="30">
        <f t="shared" si="238"/>
        <v>2</v>
      </c>
      <c r="L230" s="44">
        <f>K230*100/C230</f>
        <v>6.4516129032258061</v>
      </c>
      <c r="M230" s="30">
        <f t="shared" si="238"/>
        <v>22</v>
      </c>
      <c r="N230" s="44">
        <f>M230*100/C230</f>
        <v>70.967741935483872</v>
      </c>
      <c r="O230" s="30">
        <f t="shared" si="238"/>
        <v>7</v>
      </c>
      <c r="P230" s="44">
        <f>O230*100/C230</f>
        <v>22.580645161290324</v>
      </c>
      <c r="Q230" s="30"/>
    </row>
    <row r="231" spans="1:17" s="76" customFormat="1" ht="20.100000000000001" customHeight="1">
      <c r="A231" s="266" t="s">
        <v>226</v>
      </c>
      <c r="B231" s="267"/>
      <c r="C231" s="267"/>
      <c r="D231" s="267"/>
      <c r="E231" s="267"/>
      <c r="F231" s="268"/>
      <c r="G231" s="279"/>
      <c r="H231" s="280"/>
      <c r="I231" s="280"/>
      <c r="J231" s="280"/>
      <c r="K231" s="280"/>
      <c r="L231" s="280"/>
      <c r="M231" s="280"/>
      <c r="N231" s="280"/>
      <c r="O231" s="280"/>
      <c r="P231" s="280"/>
      <c r="Q231" s="41"/>
    </row>
    <row r="232" spans="1:17" s="17" customFormat="1" ht="20.100000000000001" customHeight="1">
      <c r="A232" s="194">
        <v>1</v>
      </c>
      <c r="B232" s="88" t="s">
        <v>120</v>
      </c>
      <c r="C232" s="57">
        <f t="shared" ref="C232:C235" si="239">SUM(G232,I232,K232,M232,O232)</f>
        <v>28</v>
      </c>
      <c r="D232" s="176"/>
      <c r="E232" s="58">
        <f t="shared" ref="E232:E235" si="240">C232-F232</f>
        <v>22</v>
      </c>
      <c r="F232" s="53">
        <v>6</v>
      </c>
      <c r="G232" s="38">
        <v>0</v>
      </c>
      <c r="H232" s="39">
        <f t="shared" ref="H232:H235" si="241">G232*100/C232</f>
        <v>0</v>
      </c>
      <c r="I232" s="38">
        <v>0</v>
      </c>
      <c r="J232" s="39">
        <f t="shared" ref="J232:J235" si="242">I232*100/C232</f>
        <v>0</v>
      </c>
      <c r="K232" s="38">
        <v>0</v>
      </c>
      <c r="L232" s="40">
        <f t="shared" ref="L232:L235" si="243">K232*100/C232</f>
        <v>0</v>
      </c>
      <c r="M232" s="38">
        <v>23</v>
      </c>
      <c r="N232" s="40">
        <f t="shared" ref="N232:N235" si="244">M232*100/C232</f>
        <v>82.142857142857139</v>
      </c>
      <c r="O232" s="38">
        <v>5</v>
      </c>
      <c r="P232" s="40">
        <f t="shared" ref="P232:P235" si="245">O232*100/C232</f>
        <v>17.857142857142858</v>
      </c>
      <c r="Q232" s="63"/>
    </row>
    <row r="233" spans="1:17" s="17" customFormat="1" ht="20.100000000000001" customHeight="1">
      <c r="A233" s="194">
        <v>2</v>
      </c>
      <c r="B233" s="88" t="s">
        <v>121</v>
      </c>
      <c r="C233" s="57">
        <f t="shared" si="239"/>
        <v>30</v>
      </c>
      <c r="D233" s="176"/>
      <c r="E233" s="58">
        <f t="shared" si="240"/>
        <v>22</v>
      </c>
      <c r="F233" s="53">
        <v>8</v>
      </c>
      <c r="G233" s="38">
        <v>0</v>
      </c>
      <c r="H233" s="39">
        <f t="shared" si="241"/>
        <v>0</v>
      </c>
      <c r="I233" s="38">
        <v>0</v>
      </c>
      <c r="J233" s="39">
        <f t="shared" si="242"/>
        <v>0</v>
      </c>
      <c r="K233" s="38">
        <v>3</v>
      </c>
      <c r="L233" s="40">
        <f t="shared" si="243"/>
        <v>10</v>
      </c>
      <c r="M233" s="38">
        <v>27</v>
      </c>
      <c r="N233" s="40">
        <f t="shared" si="244"/>
        <v>90</v>
      </c>
      <c r="O233" s="38">
        <v>0</v>
      </c>
      <c r="P233" s="40">
        <f t="shared" si="245"/>
        <v>0</v>
      </c>
      <c r="Q233" s="86"/>
    </row>
    <row r="234" spans="1:17" s="17" customFormat="1" ht="20.100000000000001" customHeight="1">
      <c r="A234" s="194">
        <v>3</v>
      </c>
      <c r="B234" s="88" t="s">
        <v>279</v>
      </c>
      <c r="C234" s="57">
        <f t="shared" si="239"/>
        <v>30</v>
      </c>
      <c r="D234" s="176"/>
      <c r="E234" s="58">
        <f t="shared" si="240"/>
        <v>19</v>
      </c>
      <c r="F234" s="53">
        <v>11</v>
      </c>
      <c r="G234" s="38">
        <v>0</v>
      </c>
      <c r="H234" s="39">
        <f t="shared" si="241"/>
        <v>0</v>
      </c>
      <c r="I234" s="38">
        <v>0</v>
      </c>
      <c r="J234" s="39">
        <f t="shared" si="242"/>
        <v>0</v>
      </c>
      <c r="K234" s="38">
        <v>2</v>
      </c>
      <c r="L234" s="40">
        <f t="shared" si="243"/>
        <v>6.666666666666667</v>
      </c>
      <c r="M234" s="38">
        <v>21</v>
      </c>
      <c r="N234" s="40">
        <f t="shared" si="244"/>
        <v>70</v>
      </c>
      <c r="O234" s="38">
        <v>7</v>
      </c>
      <c r="P234" s="40">
        <f t="shared" si="245"/>
        <v>23.333333333333332</v>
      </c>
      <c r="Q234" s="63"/>
    </row>
    <row r="235" spans="1:17" s="17" customFormat="1" ht="20.100000000000001" customHeight="1">
      <c r="A235" s="194">
        <v>4</v>
      </c>
      <c r="B235" s="88" t="s">
        <v>280</v>
      </c>
      <c r="C235" s="57">
        <f t="shared" si="239"/>
        <v>30</v>
      </c>
      <c r="D235" s="176"/>
      <c r="E235" s="58">
        <f t="shared" si="240"/>
        <v>24</v>
      </c>
      <c r="F235" s="53">
        <v>6</v>
      </c>
      <c r="G235" s="38">
        <v>1</v>
      </c>
      <c r="H235" s="39">
        <f t="shared" si="241"/>
        <v>3.3333333333333335</v>
      </c>
      <c r="I235" s="38">
        <v>2</v>
      </c>
      <c r="J235" s="39">
        <f t="shared" si="242"/>
        <v>6.666666666666667</v>
      </c>
      <c r="K235" s="38">
        <v>4</v>
      </c>
      <c r="L235" s="40">
        <f t="shared" si="243"/>
        <v>13.333333333333334</v>
      </c>
      <c r="M235" s="38">
        <v>22</v>
      </c>
      <c r="N235" s="40">
        <f t="shared" si="244"/>
        <v>73.333333333333329</v>
      </c>
      <c r="O235" s="38">
        <v>1</v>
      </c>
      <c r="P235" s="40">
        <f t="shared" si="245"/>
        <v>3.3333333333333335</v>
      </c>
      <c r="Q235" s="86"/>
    </row>
    <row r="236" spans="1:17" s="76" customFormat="1" ht="20.100000000000001" customHeight="1">
      <c r="A236" s="277" t="s">
        <v>477</v>
      </c>
      <c r="B236" s="278"/>
      <c r="C236" s="30">
        <f>SUM(C232:C235)</f>
        <v>118</v>
      </c>
      <c r="D236" s="30">
        <f t="shared" ref="D236:O236" si="246">SUM(D232:D235)</f>
        <v>0</v>
      </c>
      <c r="E236" s="30">
        <f t="shared" si="246"/>
        <v>87</v>
      </c>
      <c r="F236" s="30">
        <f t="shared" si="246"/>
        <v>31</v>
      </c>
      <c r="G236" s="30">
        <f t="shared" si="246"/>
        <v>1</v>
      </c>
      <c r="H236" s="44">
        <f>G236*100/C236</f>
        <v>0.84745762711864403</v>
      </c>
      <c r="I236" s="30">
        <f t="shared" si="246"/>
        <v>2</v>
      </c>
      <c r="J236" s="44">
        <f>I236*100/C236</f>
        <v>1.6949152542372881</v>
      </c>
      <c r="K236" s="30">
        <f t="shared" si="246"/>
        <v>9</v>
      </c>
      <c r="L236" s="44">
        <f>K236*100/C236</f>
        <v>7.6271186440677967</v>
      </c>
      <c r="M236" s="30">
        <f t="shared" si="246"/>
        <v>93</v>
      </c>
      <c r="N236" s="44">
        <f t="shared" ref="N236:N237" si="247">M236*100/C236</f>
        <v>78.813559322033896</v>
      </c>
      <c r="O236" s="30">
        <f t="shared" si="246"/>
        <v>13</v>
      </c>
      <c r="P236" s="44">
        <f t="shared" ref="P236:P237" si="248">O236*100/C236</f>
        <v>11.016949152542374</v>
      </c>
      <c r="Q236" s="30"/>
    </row>
    <row r="237" spans="1:17" s="77" customFormat="1" ht="39.950000000000003" customHeight="1">
      <c r="A237" s="259" t="s">
        <v>478</v>
      </c>
      <c r="B237" s="260"/>
      <c r="C237" s="32">
        <f>SUM(C171,C174,C177,C181,C185,C208,C219,C224,C236)</f>
        <v>1336</v>
      </c>
      <c r="D237" s="32">
        <f>SUM(D171,D174,D177,D181,D185,D208,D219,D224,D236)</f>
        <v>6</v>
      </c>
      <c r="E237" s="32">
        <f>SUM(E171,E174,E177,E181,E185,E208,E219,E224,E236)</f>
        <v>419</v>
      </c>
      <c r="F237" s="32">
        <f>SUM(F171,F174,F177,F181,F185,F208,F219,F224,F236)</f>
        <v>917</v>
      </c>
      <c r="G237" s="32">
        <f>SUM(G171,G174,G177,G181,G185,G208,G219,G224,G236)</f>
        <v>9</v>
      </c>
      <c r="H237" s="78">
        <f>G237*100/C237</f>
        <v>0.67365269461077848</v>
      </c>
      <c r="I237" s="32">
        <f>SUM(I171,I174,I177,I181,I185,I208,I219,I224,I236)</f>
        <v>43</v>
      </c>
      <c r="J237" s="42">
        <f>I237*100/C237</f>
        <v>3.2185628742514969</v>
      </c>
      <c r="K237" s="32">
        <f>SUM(K171,K174,K177,K181,K185,K208,K219,K224,K236)</f>
        <v>162</v>
      </c>
      <c r="L237" s="42">
        <f>K237*100/C237</f>
        <v>12.125748502994012</v>
      </c>
      <c r="M237" s="32">
        <f>SUM(M171,M174,M177,M181,M185,M208,M219,M224,M236)</f>
        <v>1065</v>
      </c>
      <c r="N237" s="42">
        <f t="shared" si="247"/>
        <v>79.715568862275447</v>
      </c>
      <c r="O237" s="32">
        <f>SUM(O171,O174,O177,O181,O185,O208,O219,O224,O236)</f>
        <v>57</v>
      </c>
      <c r="P237" s="42">
        <f t="shared" si="248"/>
        <v>4.2664670658682633</v>
      </c>
      <c r="Q237" s="32"/>
    </row>
    <row r="238" spans="1:17" ht="18" customHeight="1">
      <c r="B238" s="2"/>
      <c r="Q238" s="110"/>
    </row>
    <row r="239" spans="1:17" s="13" customFormat="1" ht="18" customHeight="1">
      <c r="A239" s="2"/>
      <c r="B239" s="34"/>
      <c r="C239" s="2"/>
      <c r="D239" s="2"/>
      <c r="E239" s="2"/>
      <c r="F239" s="2"/>
      <c r="G239" s="2"/>
      <c r="H239" s="2"/>
      <c r="I239" s="2"/>
      <c r="J239" s="2"/>
      <c r="K239" s="2"/>
      <c r="L239" s="230" t="s">
        <v>393</v>
      </c>
      <c r="M239" s="230"/>
      <c r="N239" s="230"/>
      <c r="O239" s="230"/>
      <c r="P239" s="230"/>
      <c r="Q239" s="230"/>
    </row>
    <row r="240" spans="1:17" s="13" customFormat="1" ht="18" customHeight="1">
      <c r="A240" s="2"/>
      <c r="B240" s="9"/>
      <c r="C240" s="9"/>
      <c r="D240" s="9"/>
      <c r="E240" s="9"/>
      <c r="F240" s="9"/>
      <c r="G240" s="9"/>
      <c r="H240" s="9"/>
      <c r="I240" s="9"/>
      <c r="J240" s="2"/>
      <c r="K240" s="2"/>
      <c r="L240" s="214" t="s">
        <v>19</v>
      </c>
      <c r="M240" s="214"/>
      <c r="N240" s="214"/>
      <c r="O240" s="214"/>
      <c r="P240" s="214"/>
      <c r="Q240" s="214"/>
    </row>
    <row r="241" spans="1:17" s="13" customFormat="1" ht="18" customHeight="1">
      <c r="A241" s="214" t="s">
        <v>214</v>
      </c>
      <c r="B241" s="214"/>
      <c r="C241" s="214"/>
      <c r="D241" s="214"/>
      <c r="E241" s="214"/>
      <c r="F241" s="214"/>
      <c r="G241" s="214"/>
      <c r="H241" s="214"/>
      <c r="I241" s="214"/>
      <c r="J241" s="2"/>
      <c r="K241" s="2"/>
      <c r="L241" s="214" t="s">
        <v>17</v>
      </c>
      <c r="M241" s="214"/>
      <c r="N241" s="214"/>
      <c r="O241" s="214"/>
      <c r="P241" s="214"/>
      <c r="Q241" s="214"/>
    </row>
    <row r="242" spans="1:17" s="13" customFormat="1" ht="18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</row>
    <row r="243" spans="1:17" s="13" customFormat="1" ht="18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</row>
    <row r="244" spans="1:17" s="13" customFormat="1" ht="18" customHeight="1">
      <c r="A244" s="2"/>
      <c r="B244" s="34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</row>
    <row r="245" spans="1:17" s="13" customFormat="1" ht="18" customHeight="1">
      <c r="A245" s="2"/>
      <c r="B245" s="34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</row>
    <row r="246" spans="1:17" s="13" customFormat="1" ht="18" customHeight="1">
      <c r="A246" s="215" t="s">
        <v>267</v>
      </c>
      <c r="B246" s="215"/>
      <c r="C246" s="215"/>
      <c r="D246" s="215"/>
      <c r="E246" s="215"/>
      <c r="F246" s="215"/>
      <c r="G246" s="215"/>
      <c r="H246" s="215"/>
      <c r="I246" s="215"/>
      <c r="J246" s="2"/>
      <c r="K246" s="2"/>
      <c r="L246" s="215" t="s">
        <v>63</v>
      </c>
      <c r="M246" s="215"/>
      <c r="N246" s="215"/>
      <c r="O246" s="215"/>
      <c r="P246" s="215"/>
      <c r="Q246" s="215"/>
    </row>
    <row r="247" spans="1:17" s="13" customFormat="1" ht="15.95" customHeight="1">
      <c r="A247" s="181"/>
      <c r="B247" s="181"/>
      <c r="C247" s="181"/>
      <c r="D247" s="181"/>
      <c r="E247" s="181"/>
      <c r="F247" s="181"/>
      <c r="G247" s="181"/>
      <c r="H247" s="181"/>
      <c r="I247" s="181"/>
      <c r="J247" s="2"/>
      <c r="K247" s="2"/>
      <c r="L247" s="181"/>
      <c r="M247" s="181"/>
      <c r="N247" s="181"/>
      <c r="O247" s="181"/>
      <c r="P247" s="181"/>
      <c r="Q247" s="181"/>
    </row>
    <row r="248" spans="1:17" s="13" customFormat="1" ht="15.95" customHeight="1">
      <c r="A248" s="181"/>
      <c r="B248" s="181"/>
      <c r="C248" s="181"/>
      <c r="D248" s="181"/>
      <c r="E248" s="181"/>
      <c r="F248" s="181"/>
      <c r="G248" s="181"/>
      <c r="H248" s="181"/>
      <c r="I248" s="181"/>
      <c r="J248" s="2"/>
      <c r="K248" s="2"/>
      <c r="L248" s="181"/>
      <c r="M248" s="181"/>
      <c r="N248" s="181"/>
      <c r="O248" s="181"/>
      <c r="P248" s="181"/>
      <c r="Q248" s="181"/>
    </row>
    <row r="249" spans="1:17" s="13" customFormat="1" ht="15.95" customHeight="1">
      <c r="A249" s="181"/>
      <c r="B249" s="181"/>
      <c r="C249" s="181"/>
      <c r="D249" s="181"/>
      <c r="E249" s="181"/>
      <c r="F249" s="181"/>
      <c r="G249" s="181"/>
      <c r="H249" s="181"/>
      <c r="I249" s="181"/>
      <c r="J249" s="2"/>
      <c r="K249" s="2"/>
      <c r="L249" s="181"/>
      <c r="M249" s="181"/>
      <c r="N249" s="181"/>
      <c r="O249" s="181"/>
      <c r="P249" s="181"/>
      <c r="Q249" s="181"/>
    </row>
    <row r="250" spans="1:17" s="13" customFormat="1" ht="15.95" customHeight="1">
      <c r="A250" s="181"/>
      <c r="B250" s="181"/>
      <c r="C250" s="181"/>
      <c r="D250" s="181"/>
      <c r="E250" s="181"/>
      <c r="F250" s="181"/>
      <c r="G250" s="181"/>
      <c r="H250" s="181"/>
      <c r="I250" s="181"/>
      <c r="J250" s="2"/>
      <c r="K250" s="2"/>
      <c r="L250" s="181"/>
      <c r="M250" s="181"/>
      <c r="N250" s="181"/>
      <c r="O250" s="181"/>
      <c r="P250" s="181"/>
      <c r="Q250" s="181"/>
    </row>
    <row r="251" spans="1:17" s="13" customFormat="1" ht="15.95" customHeight="1">
      <c r="A251" s="181"/>
      <c r="B251" s="181"/>
      <c r="C251" s="181"/>
      <c r="D251" s="181"/>
      <c r="E251" s="181"/>
      <c r="F251" s="181"/>
      <c r="G251" s="181"/>
      <c r="H251" s="181"/>
      <c r="I251" s="181"/>
      <c r="J251" s="2"/>
      <c r="K251" s="2"/>
      <c r="L251" s="181"/>
      <c r="M251" s="181"/>
      <c r="N251" s="181"/>
      <c r="O251" s="181"/>
      <c r="P251" s="181"/>
      <c r="Q251" s="181"/>
    </row>
    <row r="252" spans="1:17" s="13" customFormat="1" ht="15.95" customHeight="1">
      <c r="A252" s="181"/>
      <c r="B252" s="181"/>
      <c r="C252" s="181"/>
      <c r="D252" s="181"/>
      <c r="E252" s="181"/>
      <c r="F252" s="181"/>
      <c r="G252" s="181"/>
      <c r="H252" s="181"/>
      <c r="I252" s="181"/>
      <c r="J252" s="2"/>
      <c r="K252" s="2"/>
      <c r="L252" s="181"/>
      <c r="M252" s="181"/>
      <c r="N252" s="181"/>
      <c r="O252" s="181"/>
      <c r="P252" s="181"/>
      <c r="Q252" s="181"/>
    </row>
    <row r="253" spans="1:17" ht="17.100000000000001" customHeight="1">
      <c r="A253" s="216" t="s">
        <v>29</v>
      </c>
      <c r="B253" s="216"/>
      <c r="C253" s="216"/>
      <c r="D253" s="216"/>
      <c r="E253" s="216"/>
      <c r="F253" s="216"/>
      <c r="G253" s="66"/>
      <c r="K253" s="261" t="s">
        <v>6</v>
      </c>
      <c r="L253" s="261"/>
      <c r="M253" s="261"/>
      <c r="N253" s="261"/>
      <c r="O253" s="261"/>
      <c r="P253" s="261"/>
      <c r="Q253" s="261"/>
    </row>
    <row r="254" spans="1:17" ht="17.100000000000001" customHeight="1">
      <c r="A254" s="214" t="s">
        <v>107</v>
      </c>
      <c r="B254" s="214"/>
      <c r="C254" s="214"/>
      <c r="D254" s="214"/>
      <c r="E254" s="214"/>
      <c r="F254" s="214"/>
      <c r="G254" s="66"/>
      <c r="K254" s="256" t="s">
        <v>7</v>
      </c>
      <c r="L254" s="256"/>
      <c r="M254" s="256"/>
      <c r="N254" s="256"/>
      <c r="O254" s="256"/>
      <c r="P254" s="256"/>
      <c r="Q254" s="256"/>
    </row>
    <row r="255" spans="1:17" ht="17.100000000000001" customHeight="1">
      <c r="A255" s="214" t="s">
        <v>108</v>
      </c>
      <c r="B255" s="214"/>
      <c r="C255" s="214"/>
      <c r="D255" s="214"/>
      <c r="E255" s="214"/>
      <c r="F255" s="214"/>
      <c r="G255" s="67"/>
      <c r="K255" s="257"/>
      <c r="L255" s="257"/>
      <c r="M255" s="257"/>
      <c r="N255" s="257"/>
      <c r="O255" s="257"/>
      <c r="P255" s="257"/>
      <c r="Q255" s="257"/>
    </row>
    <row r="256" spans="1:17" s="70" customFormat="1" ht="17.100000000000001" customHeight="1">
      <c r="A256" s="219"/>
      <c r="B256" s="219"/>
      <c r="C256" s="219"/>
      <c r="D256" s="219"/>
      <c r="E256" s="219"/>
      <c r="F256" s="219"/>
      <c r="G256" s="69"/>
      <c r="H256" s="68"/>
      <c r="I256" s="68"/>
      <c r="J256" s="68"/>
    </row>
    <row r="257" spans="1:17" s="71" customFormat="1" ht="24.95" customHeight="1">
      <c r="A257" s="258" t="s">
        <v>266</v>
      </c>
      <c r="B257" s="258"/>
      <c r="C257" s="258"/>
      <c r="D257" s="258"/>
      <c r="E257" s="258"/>
      <c r="F257" s="258"/>
      <c r="G257" s="258"/>
      <c r="H257" s="258"/>
      <c r="I257" s="258"/>
      <c r="J257" s="258"/>
      <c r="K257" s="258"/>
      <c r="L257" s="258"/>
      <c r="M257" s="258"/>
      <c r="N257" s="258"/>
      <c r="O257" s="258"/>
      <c r="P257" s="258"/>
      <c r="Q257" s="258"/>
    </row>
    <row r="258" spans="1:17" s="71" customFormat="1" ht="18" customHeight="1">
      <c r="A258" s="258" t="s">
        <v>479</v>
      </c>
      <c r="B258" s="258"/>
      <c r="C258" s="258"/>
      <c r="D258" s="258"/>
      <c r="E258" s="258"/>
      <c r="F258" s="258"/>
      <c r="G258" s="258"/>
      <c r="H258" s="258"/>
      <c r="I258" s="258"/>
      <c r="J258" s="258"/>
      <c r="K258" s="258"/>
      <c r="L258" s="258"/>
      <c r="M258" s="258"/>
      <c r="N258" s="258"/>
      <c r="O258" s="258"/>
      <c r="P258" s="258"/>
      <c r="Q258" s="258"/>
    </row>
    <row r="259" spans="1:17" s="71" customFormat="1" ht="15" customHeight="1">
      <c r="A259" s="72"/>
      <c r="B259" s="72"/>
      <c r="C259" s="72"/>
      <c r="D259" s="72"/>
      <c r="E259" s="72"/>
      <c r="F259" s="72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</row>
    <row r="260" spans="1:17" s="73" customFormat="1" ht="17.100000000000001" customHeight="1">
      <c r="A260" s="270" t="s">
        <v>0</v>
      </c>
      <c r="B260" s="270" t="s">
        <v>31</v>
      </c>
      <c r="C260" s="262" t="s">
        <v>8</v>
      </c>
      <c r="D260" s="262"/>
      <c r="E260" s="262"/>
      <c r="F260" s="262"/>
      <c r="G260" s="273" t="s">
        <v>16</v>
      </c>
      <c r="H260" s="274"/>
      <c r="I260" s="274"/>
      <c r="J260" s="274"/>
      <c r="K260" s="274"/>
      <c r="L260" s="274"/>
      <c r="M260" s="274"/>
      <c r="N260" s="274"/>
      <c r="O260" s="274"/>
      <c r="P260" s="274"/>
      <c r="Q260" s="222" t="s">
        <v>464</v>
      </c>
    </row>
    <row r="261" spans="1:17" s="73" customFormat="1" ht="17.100000000000001" customHeight="1">
      <c r="A261" s="270"/>
      <c r="B261" s="262"/>
      <c r="C261" s="253" t="s">
        <v>9</v>
      </c>
      <c r="D261" s="262" t="s">
        <v>10</v>
      </c>
      <c r="E261" s="262" t="s">
        <v>1</v>
      </c>
      <c r="F261" s="262" t="s">
        <v>2</v>
      </c>
      <c r="G261" s="262" t="s">
        <v>11</v>
      </c>
      <c r="H261" s="262"/>
      <c r="I261" s="262" t="s">
        <v>12</v>
      </c>
      <c r="J261" s="262"/>
      <c r="K261" s="262" t="s">
        <v>13</v>
      </c>
      <c r="L261" s="262"/>
      <c r="M261" s="262" t="s">
        <v>5</v>
      </c>
      <c r="N261" s="262"/>
      <c r="O261" s="262" t="s">
        <v>14</v>
      </c>
      <c r="P261" s="262"/>
      <c r="Q261" s="223"/>
    </row>
    <row r="262" spans="1:17" ht="17.100000000000001" customHeight="1">
      <c r="A262" s="270"/>
      <c r="B262" s="262"/>
      <c r="C262" s="253"/>
      <c r="D262" s="262"/>
      <c r="E262" s="262"/>
      <c r="F262" s="262"/>
      <c r="G262" s="74" t="s">
        <v>3</v>
      </c>
      <c r="H262" s="74" t="s">
        <v>4</v>
      </c>
      <c r="I262" s="74" t="s">
        <v>3</v>
      </c>
      <c r="J262" s="74" t="s">
        <v>4</v>
      </c>
      <c r="K262" s="74" t="s">
        <v>3</v>
      </c>
      <c r="L262" s="74" t="s">
        <v>4</v>
      </c>
      <c r="M262" s="74" t="s">
        <v>3</v>
      </c>
      <c r="N262" s="74" t="s">
        <v>4</v>
      </c>
      <c r="O262" s="74" t="s">
        <v>3</v>
      </c>
      <c r="P262" s="74" t="s">
        <v>4</v>
      </c>
      <c r="Q262" s="224"/>
    </row>
    <row r="263" spans="1:17" ht="18" customHeight="1">
      <c r="A263" s="123"/>
      <c r="B263" s="186" t="s">
        <v>211</v>
      </c>
      <c r="C263" s="185"/>
      <c r="D263" s="124"/>
      <c r="E263" s="124"/>
      <c r="F263" s="125"/>
      <c r="G263" s="126"/>
      <c r="H263" s="127"/>
      <c r="I263" s="127"/>
      <c r="J263" s="127"/>
      <c r="K263" s="127"/>
      <c r="L263" s="127"/>
      <c r="M263" s="127"/>
      <c r="N263" s="127"/>
      <c r="O263" s="127"/>
      <c r="P263" s="127"/>
      <c r="Q263" s="128"/>
    </row>
    <row r="264" spans="1:17" s="76" customFormat="1" ht="18" customHeight="1">
      <c r="A264" s="266" t="s">
        <v>40</v>
      </c>
      <c r="B264" s="267"/>
      <c r="C264" s="267"/>
      <c r="D264" s="267"/>
      <c r="E264" s="267"/>
      <c r="F264" s="268"/>
      <c r="G264" s="263"/>
      <c r="H264" s="264"/>
      <c r="I264" s="264"/>
      <c r="J264" s="264"/>
      <c r="K264" s="264"/>
      <c r="L264" s="264"/>
      <c r="M264" s="264"/>
      <c r="N264" s="264"/>
      <c r="O264" s="264"/>
      <c r="P264" s="264"/>
      <c r="Q264" s="75"/>
    </row>
    <row r="265" spans="1:17" s="17" customFormat="1" ht="15" customHeight="1">
      <c r="A265" s="194">
        <v>1</v>
      </c>
      <c r="B265" s="60" t="s">
        <v>78</v>
      </c>
      <c r="C265" s="54">
        <f t="shared" ref="C265:C285" si="249">SUM(G265,I265,K265,M265,O265)</f>
        <v>46</v>
      </c>
      <c r="D265" s="173"/>
      <c r="E265" s="62">
        <f t="shared" ref="E265:E273" si="250">C265-F265</f>
        <v>22</v>
      </c>
      <c r="F265" s="53">
        <v>24</v>
      </c>
      <c r="G265" s="38">
        <v>0</v>
      </c>
      <c r="H265" s="40">
        <f t="shared" ref="H265:H273" si="251">G265*100/C265</f>
        <v>0</v>
      </c>
      <c r="I265" s="38">
        <v>0</v>
      </c>
      <c r="J265" s="40">
        <f t="shared" ref="J265:J273" si="252">I265*100/C265</f>
        <v>0</v>
      </c>
      <c r="K265" s="38">
        <v>4</v>
      </c>
      <c r="L265" s="40">
        <f t="shared" ref="L265:L273" si="253">K265*100/C265</f>
        <v>8.695652173913043</v>
      </c>
      <c r="M265" s="38">
        <v>42</v>
      </c>
      <c r="N265" s="40">
        <f t="shared" ref="N265:N285" si="254">M265*100/C265</f>
        <v>91.304347826086953</v>
      </c>
      <c r="O265" s="38">
        <v>0</v>
      </c>
      <c r="P265" s="40">
        <f t="shared" ref="P265:P285" si="255">O265*100/C265</f>
        <v>0</v>
      </c>
      <c r="Q265" s="63"/>
    </row>
    <row r="266" spans="1:17" s="17" customFormat="1" ht="15" customHeight="1">
      <c r="A266" s="194">
        <v>2</v>
      </c>
      <c r="B266" s="60" t="s">
        <v>79</v>
      </c>
      <c r="C266" s="54">
        <f t="shared" si="249"/>
        <v>44</v>
      </c>
      <c r="D266" s="173"/>
      <c r="E266" s="62">
        <f t="shared" si="250"/>
        <v>10</v>
      </c>
      <c r="F266" s="53">
        <v>34</v>
      </c>
      <c r="G266" s="38">
        <v>0</v>
      </c>
      <c r="H266" s="40">
        <f t="shared" si="251"/>
        <v>0</v>
      </c>
      <c r="I266" s="38">
        <v>0</v>
      </c>
      <c r="J266" s="40">
        <f t="shared" si="252"/>
        <v>0</v>
      </c>
      <c r="K266" s="38">
        <v>2</v>
      </c>
      <c r="L266" s="40">
        <f t="shared" si="253"/>
        <v>4.5454545454545459</v>
      </c>
      <c r="M266" s="38">
        <v>40</v>
      </c>
      <c r="N266" s="40">
        <f t="shared" si="254"/>
        <v>90.909090909090907</v>
      </c>
      <c r="O266" s="38">
        <v>2</v>
      </c>
      <c r="P266" s="40">
        <f t="shared" si="255"/>
        <v>4.5454545454545459</v>
      </c>
      <c r="Q266" s="63"/>
    </row>
    <row r="267" spans="1:17" s="17" customFormat="1" ht="15" customHeight="1">
      <c r="A267" s="194">
        <v>3</v>
      </c>
      <c r="B267" s="60" t="s">
        <v>80</v>
      </c>
      <c r="C267" s="54">
        <f t="shared" si="249"/>
        <v>43</v>
      </c>
      <c r="D267" s="173">
        <v>1</v>
      </c>
      <c r="E267" s="62">
        <f t="shared" si="250"/>
        <v>13</v>
      </c>
      <c r="F267" s="59">
        <v>30</v>
      </c>
      <c r="G267" s="38">
        <v>1</v>
      </c>
      <c r="H267" s="40">
        <f t="shared" si="251"/>
        <v>2.3255813953488373</v>
      </c>
      <c r="I267" s="38">
        <v>1</v>
      </c>
      <c r="J267" s="40">
        <f t="shared" si="252"/>
        <v>2.3255813953488373</v>
      </c>
      <c r="K267" s="38">
        <v>10</v>
      </c>
      <c r="L267" s="40">
        <f t="shared" si="253"/>
        <v>23.255813953488371</v>
      </c>
      <c r="M267" s="38">
        <v>31</v>
      </c>
      <c r="N267" s="40">
        <f t="shared" si="254"/>
        <v>72.093023255813947</v>
      </c>
      <c r="O267" s="38">
        <v>0</v>
      </c>
      <c r="P267" s="40">
        <f t="shared" si="255"/>
        <v>0</v>
      </c>
      <c r="Q267" s="63"/>
    </row>
    <row r="268" spans="1:17" s="17" customFormat="1" ht="15" customHeight="1">
      <c r="A268" s="194">
        <v>4</v>
      </c>
      <c r="B268" s="60" t="s">
        <v>81</v>
      </c>
      <c r="C268" s="54">
        <f t="shared" si="249"/>
        <v>46</v>
      </c>
      <c r="D268" s="173"/>
      <c r="E268" s="62">
        <f t="shared" si="250"/>
        <v>21</v>
      </c>
      <c r="F268" s="53">
        <v>25</v>
      </c>
      <c r="G268" s="52">
        <v>1</v>
      </c>
      <c r="H268" s="40">
        <f t="shared" si="251"/>
        <v>2.1739130434782608</v>
      </c>
      <c r="I268" s="52">
        <v>5</v>
      </c>
      <c r="J268" s="40">
        <f t="shared" si="252"/>
        <v>10.869565217391305</v>
      </c>
      <c r="K268" s="52">
        <v>12</v>
      </c>
      <c r="L268" s="40">
        <f t="shared" si="253"/>
        <v>26.086956521739129</v>
      </c>
      <c r="M268" s="52">
        <v>28</v>
      </c>
      <c r="N268" s="40">
        <f t="shared" si="254"/>
        <v>60.869565217391305</v>
      </c>
      <c r="O268" s="52">
        <v>0</v>
      </c>
      <c r="P268" s="40">
        <f t="shared" si="255"/>
        <v>0</v>
      </c>
      <c r="Q268" s="64"/>
    </row>
    <row r="269" spans="1:17" s="17" customFormat="1" ht="15" customHeight="1">
      <c r="A269" s="194">
        <v>5</v>
      </c>
      <c r="B269" s="60" t="s">
        <v>82</v>
      </c>
      <c r="C269" s="54">
        <f t="shared" si="249"/>
        <v>43</v>
      </c>
      <c r="D269" s="173"/>
      <c r="E269" s="62">
        <f t="shared" si="250"/>
        <v>9</v>
      </c>
      <c r="F269" s="53">
        <v>34</v>
      </c>
      <c r="G269" s="52">
        <v>0</v>
      </c>
      <c r="H269" s="40">
        <f t="shared" si="251"/>
        <v>0</v>
      </c>
      <c r="I269" s="52">
        <v>0</v>
      </c>
      <c r="J269" s="40">
        <f t="shared" si="252"/>
        <v>0</v>
      </c>
      <c r="K269" s="52">
        <v>2</v>
      </c>
      <c r="L269" s="40">
        <f t="shared" si="253"/>
        <v>4.6511627906976747</v>
      </c>
      <c r="M269" s="52">
        <v>41</v>
      </c>
      <c r="N269" s="40">
        <f t="shared" si="254"/>
        <v>95.348837209302332</v>
      </c>
      <c r="O269" s="52">
        <v>0</v>
      </c>
      <c r="P269" s="40">
        <f t="shared" si="255"/>
        <v>0</v>
      </c>
      <c r="Q269" s="64"/>
    </row>
    <row r="270" spans="1:17" s="17" customFormat="1" ht="15" customHeight="1">
      <c r="A270" s="194">
        <v>6</v>
      </c>
      <c r="B270" s="60" t="s">
        <v>83</v>
      </c>
      <c r="C270" s="54">
        <f t="shared" si="249"/>
        <v>43</v>
      </c>
      <c r="D270" s="173"/>
      <c r="E270" s="62">
        <f t="shared" si="250"/>
        <v>12</v>
      </c>
      <c r="F270" s="53">
        <v>31</v>
      </c>
      <c r="G270" s="52">
        <v>0</v>
      </c>
      <c r="H270" s="40">
        <f t="shared" si="251"/>
        <v>0</v>
      </c>
      <c r="I270" s="52">
        <v>0</v>
      </c>
      <c r="J270" s="40">
        <f t="shared" si="252"/>
        <v>0</v>
      </c>
      <c r="K270" s="52">
        <v>0</v>
      </c>
      <c r="L270" s="40">
        <f t="shared" si="253"/>
        <v>0</v>
      </c>
      <c r="M270" s="52">
        <v>43</v>
      </c>
      <c r="N270" s="40">
        <f t="shared" si="254"/>
        <v>100</v>
      </c>
      <c r="O270" s="52">
        <v>0</v>
      </c>
      <c r="P270" s="40">
        <f t="shared" si="255"/>
        <v>0</v>
      </c>
      <c r="Q270" s="64"/>
    </row>
    <row r="271" spans="1:17" s="17" customFormat="1" ht="15" customHeight="1">
      <c r="A271" s="194">
        <v>7</v>
      </c>
      <c r="B271" s="60" t="s">
        <v>84</v>
      </c>
      <c r="C271" s="54">
        <f t="shared" si="249"/>
        <v>44</v>
      </c>
      <c r="D271" s="173"/>
      <c r="E271" s="62">
        <f t="shared" si="250"/>
        <v>11</v>
      </c>
      <c r="F271" s="53">
        <v>33</v>
      </c>
      <c r="G271" s="52">
        <v>0</v>
      </c>
      <c r="H271" s="40">
        <f t="shared" si="251"/>
        <v>0</v>
      </c>
      <c r="I271" s="52">
        <v>0</v>
      </c>
      <c r="J271" s="40">
        <f t="shared" si="252"/>
        <v>0</v>
      </c>
      <c r="K271" s="52">
        <v>6</v>
      </c>
      <c r="L271" s="40">
        <f t="shared" si="253"/>
        <v>13.636363636363637</v>
      </c>
      <c r="M271" s="52">
        <v>36</v>
      </c>
      <c r="N271" s="40">
        <f t="shared" si="254"/>
        <v>81.818181818181813</v>
      </c>
      <c r="O271" s="52">
        <v>2</v>
      </c>
      <c r="P271" s="40">
        <f t="shared" si="255"/>
        <v>4.5454545454545459</v>
      </c>
      <c r="Q271" s="64"/>
    </row>
    <row r="272" spans="1:17" s="17" customFormat="1" ht="15" customHeight="1">
      <c r="A272" s="194">
        <v>8</v>
      </c>
      <c r="B272" s="60" t="s">
        <v>85</v>
      </c>
      <c r="C272" s="54">
        <f t="shared" si="249"/>
        <v>41</v>
      </c>
      <c r="D272" s="173"/>
      <c r="E272" s="62">
        <f t="shared" si="250"/>
        <v>8</v>
      </c>
      <c r="F272" s="53">
        <v>33</v>
      </c>
      <c r="G272" s="52">
        <v>0</v>
      </c>
      <c r="H272" s="40">
        <f t="shared" si="251"/>
        <v>0</v>
      </c>
      <c r="I272" s="52">
        <v>0</v>
      </c>
      <c r="J272" s="40">
        <f t="shared" si="252"/>
        <v>0</v>
      </c>
      <c r="K272" s="52">
        <v>3</v>
      </c>
      <c r="L272" s="40">
        <f t="shared" si="253"/>
        <v>7.3170731707317076</v>
      </c>
      <c r="M272" s="52">
        <v>38</v>
      </c>
      <c r="N272" s="40">
        <f t="shared" si="254"/>
        <v>92.682926829268297</v>
      </c>
      <c r="O272" s="52">
        <v>0</v>
      </c>
      <c r="P272" s="40">
        <f t="shared" si="255"/>
        <v>0</v>
      </c>
      <c r="Q272" s="64"/>
    </row>
    <row r="273" spans="1:17" s="17" customFormat="1" ht="15" customHeight="1">
      <c r="A273" s="194">
        <v>9</v>
      </c>
      <c r="B273" s="60" t="s">
        <v>86</v>
      </c>
      <c r="C273" s="54">
        <f t="shared" si="249"/>
        <v>39</v>
      </c>
      <c r="D273" s="173"/>
      <c r="E273" s="62">
        <f t="shared" si="250"/>
        <v>9</v>
      </c>
      <c r="F273" s="53">
        <v>30</v>
      </c>
      <c r="G273" s="52">
        <v>0</v>
      </c>
      <c r="H273" s="40">
        <f t="shared" si="251"/>
        <v>0</v>
      </c>
      <c r="I273" s="52">
        <v>1</v>
      </c>
      <c r="J273" s="40">
        <f t="shared" si="252"/>
        <v>2.5641025641025643</v>
      </c>
      <c r="K273" s="52">
        <v>1</v>
      </c>
      <c r="L273" s="40">
        <f t="shared" si="253"/>
        <v>2.5641025641025643</v>
      </c>
      <c r="M273" s="52">
        <v>37</v>
      </c>
      <c r="N273" s="40">
        <f t="shared" si="254"/>
        <v>94.871794871794876</v>
      </c>
      <c r="O273" s="52">
        <v>0</v>
      </c>
      <c r="P273" s="40">
        <f t="shared" si="255"/>
        <v>0</v>
      </c>
      <c r="Q273" s="64"/>
    </row>
    <row r="274" spans="1:17" s="17" customFormat="1" ht="15" customHeight="1">
      <c r="A274" s="194">
        <v>10</v>
      </c>
      <c r="B274" s="60" t="s">
        <v>87</v>
      </c>
      <c r="C274" s="54">
        <f t="shared" si="249"/>
        <v>44</v>
      </c>
      <c r="D274" s="173"/>
      <c r="E274" s="62">
        <f>C274-F274</f>
        <v>15</v>
      </c>
      <c r="F274" s="53">
        <v>29</v>
      </c>
      <c r="G274" s="52">
        <v>0</v>
      </c>
      <c r="H274" s="40">
        <f>G274*100/C274</f>
        <v>0</v>
      </c>
      <c r="I274" s="52">
        <v>0</v>
      </c>
      <c r="J274" s="40">
        <f>I274*100/C274</f>
        <v>0</v>
      </c>
      <c r="K274" s="52">
        <v>4</v>
      </c>
      <c r="L274" s="40">
        <f>K274*100/C274</f>
        <v>9.0909090909090917</v>
      </c>
      <c r="M274" s="52">
        <v>40</v>
      </c>
      <c r="N274" s="40">
        <f t="shared" si="254"/>
        <v>90.909090909090907</v>
      </c>
      <c r="O274" s="52">
        <v>0</v>
      </c>
      <c r="P274" s="40">
        <f t="shared" si="255"/>
        <v>0</v>
      </c>
      <c r="Q274" s="64"/>
    </row>
    <row r="275" spans="1:17" s="17" customFormat="1" ht="15" customHeight="1">
      <c r="A275" s="194">
        <v>11</v>
      </c>
      <c r="B275" s="60" t="s">
        <v>185</v>
      </c>
      <c r="C275" s="54">
        <f t="shared" si="249"/>
        <v>48</v>
      </c>
      <c r="D275" s="173"/>
      <c r="E275" s="58">
        <f t="shared" ref="E275:E285" si="256">C275-F275</f>
        <v>17</v>
      </c>
      <c r="F275" s="53">
        <v>31</v>
      </c>
      <c r="G275" s="38">
        <v>2</v>
      </c>
      <c r="H275" s="40">
        <f t="shared" ref="H275:H285" si="257">G275*100/C275</f>
        <v>4.166666666666667</v>
      </c>
      <c r="I275" s="38">
        <v>2</v>
      </c>
      <c r="J275" s="40">
        <f t="shared" ref="J275:J285" si="258">I275*100/C275</f>
        <v>4.166666666666667</v>
      </c>
      <c r="K275" s="38">
        <v>11</v>
      </c>
      <c r="L275" s="40">
        <f t="shared" ref="L275:L285" si="259">K275*100/C275</f>
        <v>22.916666666666668</v>
      </c>
      <c r="M275" s="38">
        <v>33</v>
      </c>
      <c r="N275" s="40">
        <f t="shared" si="254"/>
        <v>68.75</v>
      </c>
      <c r="O275" s="38">
        <v>0</v>
      </c>
      <c r="P275" s="40">
        <f t="shared" si="255"/>
        <v>0</v>
      </c>
      <c r="Q275" s="63"/>
    </row>
    <row r="276" spans="1:17" s="17" customFormat="1" ht="15" customHeight="1">
      <c r="A276" s="194">
        <v>12</v>
      </c>
      <c r="B276" s="60" t="s">
        <v>186</v>
      </c>
      <c r="C276" s="54">
        <f t="shared" si="249"/>
        <v>43</v>
      </c>
      <c r="D276" s="173"/>
      <c r="E276" s="58">
        <f t="shared" si="256"/>
        <v>9</v>
      </c>
      <c r="F276" s="53">
        <v>34</v>
      </c>
      <c r="G276" s="38">
        <v>1</v>
      </c>
      <c r="H276" s="40">
        <f t="shared" si="257"/>
        <v>2.3255813953488373</v>
      </c>
      <c r="I276" s="38">
        <v>1</v>
      </c>
      <c r="J276" s="40">
        <f t="shared" si="258"/>
        <v>2.3255813953488373</v>
      </c>
      <c r="K276" s="38">
        <v>5</v>
      </c>
      <c r="L276" s="40">
        <f t="shared" si="259"/>
        <v>11.627906976744185</v>
      </c>
      <c r="M276" s="38">
        <v>36</v>
      </c>
      <c r="N276" s="40">
        <f t="shared" si="254"/>
        <v>83.720930232558146</v>
      </c>
      <c r="O276" s="38">
        <v>0</v>
      </c>
      <c r="P276" s="40">
        <f t="shared" si="255"/>
        <v>0</v>
      </c>
      <c r="Q276" s="63"/>
    </row>
    <row r="277" spans="1:17" s="17" customFormat="1" ht="15" customHeight="1">
      <c r="A277" s="194">
        <v>13</v>
      </c>
      <c r="B277" s="60" t="s">
        <v>187</v>
      </c>
      <c r="C277" s="54">
        <f t="shared" si="249"/>
        <v>47</v>
      </c>
      <c r="D277" s="173"/>
      <c r="E277" s="58">
        <f t="shared" si="256"/>
        <v>17</v>
      </c>
      <c r="F277" s="53">
        <v>30</v>
      </c>
      <c r="G277" s="38">
        <v>1</v>
      </c>
      <c r="H277" s="40">
        <f t="shared" si="257"/>
        <v>2.1276595744680851</v>
      </c>
      <c r="I277" s="38">
        <v>9</v>
      </c>
      <c r="J277" s="40">
        <f t="shared" si="258"/>
        <v>19.148936170212767</v>
      </c>
      <c r="K277" s="38">
        <v>18</v>
      </c>
      <c r="L277" s="40">
        <f t="shared" si="259"/>
        <v>38.297872340425535</v>
      </c>
      <c r="M277" s="38">
        <v>18</v>
      </c>
      <c r="N277" s="40">
        <f t="shared" si="254"/>
        <v>38.297872340425535</v>
      </c>
      <c r="O277" s="38">
        <v>1</v>
      </c>
      <c r="P277" s="40">
        <f t="shared" si="255"/>
        <v>2.1276595744680851</v>
      </c>
      <c r="Q277" s="63"/>
    </row>
    <row r="278" spans="1:17" s="17" customFormat="1" ht="15" customHeight="1">
      <c r="A278" s="194">
        <v>14</v>
      </c>
      <c r="B278" s="60" t="s">
        <v>188</v>
      </c>
      <c r="C278" s="54">
        <f t="shared" si="249"/>
        <v>43</v>
      </c>
      <c r="D278" s="173">
        <v>1</v>
      </c>
      <c r="E278" s="58">
        <f t="shared" si="256"/>
        <v>12</v>
      </c>
      <c r="F278" s="53">
        <v>31</v>
      </c>
      <c r="G278" s="38">
        <v>0</v>
      </c>
      <c r="H278" s="40">
        <f t="shared" si="257"/>
        <v>0</v>
      </c>
      <c r="I278" s="38">
        <v>1</v>
      </c>
      <c r="J278" s="40">
        <f t="shared" si="258"/>
        <v>2.3255813953488373</v>
      </c>
      <c r="K278" s="38">
        <v>6</v>
      </c>
      <c r="L278" s="40">
        <f t="shared" si="259"/>
        <v>13.953488372093023</v>
      </c>
      <c r="M278" s="38">
        <v>36</v>
      </c>
      <c r="N278" s="40">
        <f t="shared" si="254"/>
        <v>83.720930232558146</v>
      </c>
      <c r="O278" s="38">
        <v>0</v>
      </c>
      <c r="P278" s="40">
        <f t="shared" si="255"/>
        <v>0</v>
      </c>
      <c r="Q278" s="63"/>
    </row>
    <row r="279" spans="1:17" s="17" customFormat="1" ht="15" customHeight="1">
      <c r="A279" s="194">
        <v>15</v>
      </c>
      <c r="B279" s="60" t="s">
        <v>189</v>
      </c>
      <c r="C279" s="54">
        <f t="shared" si="249"/>
        <v>38</v>
      </c>
      <c r="D279" s="173"/>
      <c r="E279" s="58">
        <f t="shared" si="256"/>
        <v>13</v>
      </c>
      <c r="F279" s="53">
        <v>25</v>
      </c>
      <c r="G279" s="38">
        <v>0</v>
      </c>
      <c r="H279" s="40">
        <f>G279*100/C279</f>
        <v>0</v>
      </c>
      <c r="I279" s="38">
        <v>0</v>
      </c>
      <c r="J279" s="40">
        <f t="shared" si="258"/>
        <v>0</v>
      </c>
      <c r="K279" s="38">
        <v>6</v>
      </c>
      <c r="L279" s="40">
        <f t="shared" si="259"/>
        <v>15.789473684210526</v>
      </c>
      <c r="M279" s="38">
        <v>31</v>
      </c>
      <c r="N279" s="40">
        <f t="shared" si="254"/>
        <v>81.578947368421055</v>
      </c>
      <c r="O279" s="38">
        <v>1</v>
      </c>
      <c r="P279" s="40">
        <f t="shared" si="255"/>
        <v>2.6315789473684212</v>
      </c>
      <c r="Q279" s="63"/>
    </row>
    <row r="280" spans="1:17" s="17" customFormat="1" ht="15" customHeight="1">
      <c r="A280" s="194">
        <v>16</v>
      </c>
      <c r="B280" s="60" t="s">
        <v>190</v>
      </c>
      <c r="C280" s="54">
        <f t="shared" si="249"/>
        <v>39</v>
      </c>
      <c r="D280" s="173"/>
      <c r="E280" s="58">
        <f t="shared" si="256"/>
        <v>14</v>
      </c>
      <c r="F280" s="53">
        <v>25</v>
      </c>
      <c r="G280" s="38">
        <v>0</v>
      </c>
      <c r="H280" s="40">
        <f t="shared" si="257"/>
        <v>0</v>
      </c>
      <c r="I280" s="38">
        <v>1</v>
      </c>
      <c r="J280" s="40">
        <f t="shared" si="258"/>
        <v>2.5641025641025643</v>
      </c>
      <c r="K280" s="38">
        <v>7</v>
      </c>
      <c r="L280" s="40">
        <f t="shared" si="259"/>
        <v>17.948717948717949</v>
      </c>
      <c r="M280" s="38">
        <v>31</v>
      </c>
      <c r="N280" s="40">
        <f t="shared" si="254"/>
        <v>79.487179487179489</v>
      </c>
      <c r="O280" s="38">
        <v>0</v>
      </c>
      <c r="P280" s="40">
        <f t="shared" si="255"/>
        <v>0</v>
      </c>
      <c r="Q280" s="63"/>
    </row>
    <row r="281" spans="1:17" s="17" customFormat="1" ht="15" customHeight="1">
      <c r="A281" s="194">
        <v>17</v>
      </c>
      <c r="B281" s="60" t="s">
        <v>191</v>
      </c>
      <c r="C281" s="54">
        <f t="shared" si="249"/>
        <v>45</v>
      </c>
      <c r="D281" s="173">
        <v>4</v>
      </c>
      <c r="E281" s="58">
        <f t="shared" si="256"/>
        <v>15</v>
      </c>
      <c r="F281" s="53">
        <v>30</v>
      </c>
      <c r="G281" s="38">
        <v>0</v>
      </c>
      <c r="H281" s="40">
        <f t="shared" si="257"/>
        <v>0</v>
      </c>
      <c r="I281" s="38">
        <v>1</v>
      </c>
      <c r="J281" s="40">
        <f t="shared" si="258"/>
        <v>2.2222222222222223</v>
      </c>
      <c r="K281" s="38">
        <v>4</v>
      </c>
      <c r="L281" s="40">
        <f t="shared" si="259"/>
        <v>8.8888888888888893</v>
      </c>
      <c r="M281" s="38">
        <v>37</v>
      </c>
      <c r="N281" s="40">
        <f t="shared" si="254"/>
        <v>82.222222222222229</v>
      </c>
      <c r="O281" s="38">
        <v>3</v>
      </c>
      <c r="P281" s="40">
        <f t="shared" si="255"/>
        <v>6.666666666666667</v>
      </c>
      <c r="Q281" s="63"/>
    </row>
    <row r="282" spans="1:17" s="17" customFormat="1" ht="15" customHeight="1">
      <c r="A282" s="194">
        <v>18</v>
      </c>
      <c r="B282" s="60" t="s">
        <v>192</v>
      </c>
      <c r="C282" s="54">
        <f t="shared" si="249"/>
        <v>37</v>
      </c>
      <c r="D282" s="173"/>
      <c r="E282" s="58">
        <f t="shared" si="256"/>
        <v>16</v>
      </c>
      <c r="F282" s="53">
        <v>21</v>
      </c>
      <c r="G282" s="38">
        <v>0</v>
      </c>
      <c r="H282" s="40">
        <f>G282*100/C282</f>
        <v>0</v>
      </c>
      <c r="I282" s="38">
        <v>2</v>
      </c>
      <c r="J282" s="40">
        <f t="shared" si="258"/>
        <v>5.4054054054054053</v>
      </c>
      <c r="K282" s="38">
        <v>5</v>
      </c>
      <c r="L282" s="40">
        <f t="shared" si="259"/>
        <v>13.513513513513514</v>
      </c>
      <c r="M282" s="38">
        <v>30</v>
      </c>
      <c r="N282" s="40">
        <f t="shared" si="254"/>
        <v>81.081081081081081</v>
      </c>
      <c r="O282" s="38">
        <v>0</v>
      </c>
      <c r="P282" s="40">
        <f t="shared" si="255"/>
        <v>0</v>
      </c>
      <c r="Q282" s="63"/>
    </row>
    <row r="283" spans="1:17" s="17" customFormat="1" ht="15" customHeight="1">
      <c r="A283" s="194">
        <v>19</v>
      </c>
      <c r="B283" s="60" t="s">
        <v>193</v>
      </c>
      <c r="C283" s="54">
        <f t="shared" si="249"/>
        <v>39</v>
      </c>
      <c r="D283" s="173"/>
      <c r="E283" s="58">
        <f t="shared" si="256"/>
        <v>8</v>
      </c>
      <c r="F283" s="53">
        <v>31</v>
      </c>
      <c r="G283" s="38">
        <v>2</v>
      </c>
      <c r="H283" s="40">
        <f t="shared" si="257"/>
        <v>5.1282051282051286</v>
      </c>
      <c r="I283" s="38">
        <v>1</v>
      </c>
      <c r="J283" s="40">
        <f t="shared" si="258"/>
        <v>2.5641025641025643</v>
      </c>
      <c r="K283" s="38">
        <v>4</v>
      </c>
      <c r="L283" s="40">
        <f t="shared" si="259"/>
        <v>10.256410256410257</v>
      </c>
      <c r="M283" s="38">
        <v>31</v>
      </c>
      <c r="N283" s="40">
        <f t="shared" si="254"/>
        <v>79.487179487179489</v>
      </c>
      <c r="O283" s="38">
        <v>1</v>
      </c>
      <c r="P283" s="40">
        <f t="shared" si="255"/>
        <v>2.5641025641025643</v>
      </c>
      <c r="Q283" s="63"/>
    </row>
    <row r="284" spans="1:17" s="17" customFormat="1" ht="15" customHeight="1">
      <c r="A284" s="194">
        <v>20</v>
      </c>
      <c r="B284" s="60" t="s">
        <v>194</v>
      </c>
      <c r="C284" s="54">
        <f t="shared" si="249"/>
        <v>39</v>
      </c>
      <c r="D284" s="173"/>
      <c r="E284" s="58">
        <f t="shared" si="256"/>
        <v>12</v>
      </c>
      <c r="F284" s="53">
        <v>27</v>
      </c>
      <c r="G284" s="38">
        <v>0</v>
      </c>
      <c r="H284" s="40">
        <f t="shared" si="257"/>
        <v>0</v>
      </c>
      <c r="I284" s="38">
        <v>1</v>
      </c>
      <c r="J284" s="40">
        <f t="shared" si="258"/>
        <v>2.5641025641025643</v>
      </c>
      <c r="K284" s="38">
        <v>4</v>
      </c>
      <c r="L284" s="40">
        <f t="shared" si="259"/>
        <v>10.256410256410257</v>
      </c>
      <c r="M284" s="38">
        <v>34</v>
      </c>
      <c r="N284" s="40">
        <f t="shared" si="254"/>
        <v>87.179487179487182</v>
      </c>
      <c r="O284" s="38">
        <v>0</v>
      </c>
      <c r="P284" s="40">
        <f t="shared" si="255"/>
        <v>0</v>
      </c>
      <c r="Q284" s="63"/>
    </row>
    <row r="285" spans="1:17" s="17" customFormat="1" ht="15" customHeight="1">
      <c r="A285" s="194">
        <v>21</v>
      </c>
      <c r="B285" s="60" t="s">
        <v>195</v>
      </c>
      <c r="C285" s="54">
        <f t="shared" si="249"/>
        <v>37</v>
      </c>
      <c r="D285" s="173"/>
      <c r="E285" s="58">
        <f t="shared" si="256"/>
        <v>9</v>
      </c>
      <c r="F285" s="53">
        <v>28</v>
      </c>
      <c r="G285" s="38">
        <v>0</v>
      </c>
      <c r="H285" s="40">
        <f t="shared" si="257"/>
        <v>0</v>
      </c>
      <c r="I285" s="38">
        <v>1</v>
      </c>
      <c r="J285" s="40">
        <f t="shared" si="258"/>
        <v>2.7027027027027026</v>
      </c>
      <c r="K285" s="38">
        <v>2</v>
      </c>
      <c r="L285" s="40">
        <f t="shared" si="259"/>
        <v>5.4054054054054053</v>
      </c>
      <c r="M285" s="38">
        <v>33</v>
      </c>
      <c r="N285" s="40">
        <f t="shared" si="254"/>
        <v>89.189189189189193</v>
      </c>
      <c r="O285" s="38">
        <v>1</v>
      </c>
      <c r="P285" s="40">
        <f t="shared" si="255"/>
        <v>2.7027027027027026</v>
      </c>
      <c r="Q285" s="63"/>
    </row>
    <row r="286" spans="1:17" s="73" customFormat="1" ht="18" customHeight="1">
      <c r="A286" s="270" t="s">
        <v>0</v>
      </c>
      <c r="B286" s="270" t="s">
        <v>31</v>
      </c>
      <c r="C286" s="262" t="s">
        <v>8</v>
      </c>
      <c r="D286" s="262"/>
      <c r="E286" s="262"/>
      <c r="F286" s="262"/>
      <c r="G286" s="273" t="s">
        <v>16</v>
      </c>
      <c r="H286" s="274"/>
      <c r="I286" s="274"/>
      <c r="J286" s="274"/>
      <c r="K286" s="274"/>
      <c r="L286" s="274"/>
      <c r="M286" s="274"/>
      <c r="N286" s="274"/>
      <c r="O286" s="274"/>
      <c r="P286" s="274"/>
      <c r="Q286" s="222" t="s">
        <v>464</v>
      </c>
    </row>
    <row r="287" spans="1:17" s="73" customFormat="1" ht="18" customHeight="1">
      <c r="A287" s="270"/>
      <c r="B287" s="262"/>
      <c r="C287" s="253" t="s">
        <v>9</v>
      </c>
      <c r="D287" s="262" t="s">
        <v>10</v>
      </c>
      <c r="E287" s="262" t="s">
        <v>1</v>
      </c>
      <c r="F287" s="262" t="s">
        <v>2</v>
      </c>
      <c r="G287" s="262" t="s">
        <v>11</v>
      </c>
      <c r="H287" s="262"/>
      <c r="I287" s="262" t="s">
        <v>12</v>
      </c>
      <c r="J287" s="262"/>
      <c r="K287" s="262" t="s">
        <v>13</v>
      </c>
      <c r="L287" s="262"/>
      <c r="M287" s="262" t="s">
        <v>5</v>
      </c>
      <c r="N287" s="262"/>
      <c r="O287" s="262" t="s">
        <v>14</v>
      </c>
      <c r="P287" s="262"/>
      <c r="Q287" s="223"/>
    </row>
    <row r="288" spans="1:17" ht="18" customHeight="1">
      <c r="A288" s="270"/>
      <c r="B288" s="262"/>
      <c r="C288" s="253"/>
      <c r="D288" s="262"/>
      <c r="E288" s="262"/>
      <c r="F288" s="262"/>
      <c r="G288" s="74" t="s">
        <v>3</v>
      </c>
      <c r="H288" s="74" t="s">
        <v>4</v>
      </c>
      <c r="I288" s="74" t="s">
        <v>3</v>
      </c>
      <c r="J288" s="74" t="s">
        <v>4</v>
      </c>
      <c r="K288" s="74" t="s">
        <v>3</v>
      </c>
      <c r="L288" s="74" t="s">
        <v>4</v>
      </c>
      <c r="M288" s="74" t="s">
        <v>3</v>
      </c>
      <c r="N288" s="74" t="s">
        <v>4</v>
      </c>
      <c r="O288" s="74" t="s">
        <v>3</v>
      </c>
      <c r="P288" s="74" t="s">
        <v>4</v>
      </c>
      <c r="Q288" s="224"/>
    </row>
    <row r="289" spans="1:17" s="17" customFormat="1" ht="15.95" customHeight="1">
      <c r="A289" s="194">
        <v>22</v>
      </c>
      <c r="B289" s="60" t="s">
        <v>196</v>
      </c>
      <c r="C289" s="54">
        <f t="shared" ref="C289:C311" si="260">SUM(G289,I289,K289,M289,O289)</f>
        <v>43</v>
      </c>
      <c r="D289" s="173"/>
      <c r="E289" s="58">
        <f t="shared" ref="E289:E309" si="261">C289-F289</f>
        <v>13</v>
      </c>
      <c r="F289" s="53">
        <v>30</v>
      </c>
      <c r="G289" s="38">
        <v>0</v>
      </c>
      <c r="H289" s="40">
        <f t="shared" ref="H289:H295" si="262">G289*100/C289</f>
        <v>0</v>
      </c>
      <c r="I289" s="38">
        <v>3</v>
      </c>
      <c r="J289" s="40">
        <f t="shared" ref="J289:J309" si="263">I289*100/C289</f>
        <v>6.9767441860465116</v>
      </c>
      <c r="K289" s="38">
        <v>1</v>
      </c>
      <c r="L289" s="40">
        <f t="shared" ref="L289:L309" si="264">K289*100/C289</f>
        <v>2.3255813953488373</v>
      </c>
      <c r="M289" s="38">
        <v>39</v>
      </c>
      <c r="N289" s="40">
        <f t="shared" ref="N289:N311" si="265">M289*100/C289</f>
        <v>90.697674418604649</v>
      </c>
      <c r="O289" s="38">
        <v>0</v>
      </c>
      <c r="P289" s="40">
        <f t="shared" ref="P289:P311" si="266">O289*100/C289</f>
        <v>0</v>
      </c>
      <c r="Q289" s="63"/>
    </row>
    <row r="290" spans="1:17" s="17" customFormat="1" ht="15.95" customHeight="1">
      <c r="A290" s="194">
        <v>23</v>
      </c>
      <c r="B290" s="60" t="s">
        <v>197</v>
      </c>
      <c r="C290" s="54">
        <f t="shared" si="260"/>
        <v>39</v>
      </c>
      <c r="D290" s="173">
        <v>1</v>
      </c>
      <c r="E290" s="58">
        <f t="shared" si="261"/>
        <v>5</v>
      </c>
      <c r="F290" s="53">
        <v>34</v>
      </c>
      <c r="G290" s="38">
        <v>1</v>
      </c>
      <c r="H290" s="40">
        <f t="shared" si="262"/>
        <v>2.5641025641025643</v>
      </c>
      <c r="I290" s="38">
        <v>1</v>
      </c>
      <c r="J290" s="40">
        <f t="shared" si="263"/>
        <v>2.5641025641025643</v>
      </c>
      <c r="K290" s="38">
        <v>6</v>
      </c>
      <c r="L290" s="40">
        <f t="shared" si="264"/>
        <v>15.384615384615385</v>
      </c>
      <c r="M290" s="38">
        <v>30</v>
      </c>
      <c r="N290" s="40">
        <f t="shared" si="265"/>
        <v>76.92307692307692</v>
      </c>
      <c r="O290" s="38">
        <v>1</v>
      </c>
      <c r="P290" s="40">
        <f t="shared" si="266"/>
        <v>2.5641025641025643</v>
      </c>
      <c r="Q290" s="63"/>
    </row>
    <row r="291" spans="1:17" s="17" customFormat="1" ht="15.95" customHeight="1">
      <c r="A291" s="194">
        <v>24</v>
      </c>
      <c r="B291" s="60" t="s">
        <v>198</v>
      </c>
      <c r="C291" s="54">
        <f t="shared" si="260"/>
        <v>35</v>
      </c>
      <c r="D291" s="173"/>
      <c r="E291" s="58">
        <f t="shared" si="261"/>
        <v>11</v>
      </c>
      <c r="F291" s="53">
        <v>24</v>
      </c>
      <c r="G291" s="38">
        <v>0</v>
      </c>
      <c r="H291" s="40">
        <f t="shared" si="262"/>
        <v>0</v>
      </c>
      <c r="I291" s="38">
        <v>4</v>
      </c>
      <c r="J291" s="40">
        <f t="shared" si="263"/>
        <v>11.428571428571429</v>
      </c>
      <c r="K291" s="38">
        <v>5</v>
      </c>
      <c r="L291" s="40">
        <f t="shared" si="264"/>
        <v>14.285714285714286</v>
      </c>
      <c r="M291" s="38">
        <v>26</v>
      </c>
      <c r="N291" s="40">
        <f t="shared" si="265"/>
        <v>74.285714285714292</v>
      </c>
      <c r="O291" s="38">
        <v>0</v>
      </c>
      <c r="P291" s="40">
        <f t="shared" si="266"/>
        <v>0</v>
      </c>
      <c r="Q291" s="63"/>
    </row>
    <row r="292" spans="1:17" s="17" customFormat="1" ht="15.95" customHeight="1">
      <c r="A292" s="194">
        <v>25</v>
      </c>
      <c r="B292" s="60" t="s">
        <v>345</v>
      </c>
      <c r="C292" s="54">
        <f t="shared" si="260"/>
        <v>42</v>
      </c>
      <c r="D292" s="173"/>
      <c r="E292" s="62">
        <f t="shared" si="261"/>
        <v>12</v>
      </c>
      <c r="F292" s="53">
        <v>30</v>
      </c>
      <c r="G292" s="38">
        <v>0</v>
      </c>
      <c r="H292" s="40">
        <f t="shared" si="262"/>
        <v>0</v>
      </c>
      <c r="I292" s="38">
        <v>1</v>
      </c>
      <c r="J292" s="40">
        <f t="shared" si="263"/>
        <v>2.3809523809523809</v>
      </c>
      <c r="K292" s="38">
        <v>7</v>
      </c>
      <c r="L292" s="40">
        <f t="shared" si="264"/>
        <v>16.666666666666668</v>
      </c>
      <c r="M292" s="38">
        <v>33</v>
      </c>
      <c r="N292" s="40">
        <f t="shared" si="265"/>
        <v>78.571428571428569</v>
      </c>
      <c r="O292" s="38">
        <v>1</v>
      </c>
      <c r="P292" s="40">
        <f t="shared" si="266"/>
        <v>2.3809523809523809</v>
      </c>
      <c r="Q292" s="63"/>
    </row>
    <row r="293" spans="1:17" s="17" customFormat="1" ht="15.95" customHeight="1">
      <c r="A293" s="194">
        <v>26</v>
      </c>
      <c r="B293" s="60" t="s">
        <v>346</v>
      </c>
      <c r="C293" s="54">
        <f t="shared" si="260"/>
        <v>43</v>
      </c>
      <c r="D293" s="173"/>
      <c r="E293" s="62">
        <f t="shared" si="261"/>
        <v>11</v>
      </c>
      <c r="F293" s="53">
        <v>32</v>
      </c>
      <c r="G293" s="38">
        <v>0</v>
      </c>
      <c r="H293" s="40">
        <f t="shared" si="262"/>
        <v>0</v>
      </c>
      <c r="I293" s="38">
        <v>1</v>
      </c>
      <c r="J293" s="40">
        <f t="shared" si="263"/>
        <v>2.3255813953488373</v>
      </c>
      <c r="K293" s="38">
        <v>4</v>
      </c>
      <c r="L293" s="40">
        <f t="shared" si="264"/>
        <v>9.3023255813953494</v>
      </c>
      <c r="M293" s="38">
        <v>38</v>
      </c>
      <c r="N293" s="40">
        <f t="shared" si="265"/>
        <v>88.372093023255815</v>
      </c>
      <c r="O293" s="38">
        <v>0</v>
      </c>
      <c r="P293" s="40">
        <f t="shared" si="266"/>
        <v>0</v>
      </c>
      <c r="Q293" s="63"/>
    </row>
    <row r="294" spans="1:17" s="17" customFormat="1" ht="15.95" customHeight="1">
      <c r="A294" s="194">
        <v>27</v>
      </c>
      <c r="B294" s="60" t="s">
        <v>347</v>
      </c>
      <c r="C294" s="54">
        <f t="shared" si="260"/>
        <v>43</v>
      </c>
      <c r="D294" s="173"/>
      <c r="E294" s="62">
        <f t="shared" si="261"/>
        <v>17</v>
      </c>
      <c r="F294" s="53">
        <v>26</v>
      </c>
      <c r="G294" s="38">
        <v>0</v>
      </c>
      <c r="H294" s="40">
        <f t="shared" si="262"/>
        <v>0</v>
      </c>
      <c r="I294" s="38">
        <v>1</v>
      </c>
      <c r="J294" s="40">
        <f t="shared" si="263"/>
        <v>2.3255813953488373</v>
      </c>
      <c r="K294" s="38">
        <v>6</v>
      </c>
      <c r="L294" s="40">
        <f t="shared" si="264"/>
        <v>13.953488372093023</v>
      </c>
      <c r="M294" s="38">
        <v>36</v>
      </c>
      <c r="N294" s="40">
        <f t="shared" si="265"/>
        <v>83.720930232558146</v>
      </c>
      <c r="O294" s="38">
        <v>0</v>
      </c>
      <c r="P294" s="40">
        <f t="shared" si="266"/>
        <v>0</v>
      </c>
      <c r="Q294" s="63"/>
    </row>
    <row r="295" spans="1:17" s="17" customFormat="1" ht="15.95" customHeight="1">
      <c r="A295" s="194">
        <v>28</v>
      </c>
      <c r="B295" s="60" t="s">
        <v>348</v>
      </c>
      <c r="C295" s="54">
        <f t="shared" si="260"/>
        <v>48</v>
      </c>
      <c r="D295" s="173"/>
      <c r="E295" s="62">
        <f t="shared" si="261"/>
        <v>9</v>
      </c>
      <c r="F295" s="53">
        <v>39</v>
      </c>
      <c r="G295" s="38">
        <v>0</v>
      </c>
      <c r="H295" s="40">
        <f t="shared" si="262"/>
        <v>0</v>
      </c>
      <c r="I295" s="38">
        <v>1</v>
      </c>
      <c r="J295" s="40">
        <f t="shared" si="263"/>
        <v>2.0833333333333335</v>
      </c>
      <c r="K295" s="38">
        <v>3</v>
      </c>
      <c r="L295" s="40">
        <f t="shared" si="264"/>
        <v>6.25</v>
      </c>
      <c r="M295" s="38">
        <v>36</v>
      </c>
      <c r="N295" s="40">
        <f t="shared" si="265"/>
        <v>75</v>
      </c>
      <c r="O295" s="38">
        <v>8</v>
      </c>
      <c r="P295" s="40">
        <f t="shared" si="266"/>
        <v>16.666666666666668</v>
      </c>
      <c r="Q295" s="63"/>
    </row>
    <row r="296" spans="1:17" s="17" customFormat="1" ht="15.95" customHeight="1">
      <c r="A296" s="194">
        <v>29</v>
      </c>
      <c r="B296" s="60" t="s">
        <v>349</v>
      </c>
      <c r="C296" s="54">
        <f t="shared" si="260"/>
        <v>46</v>
      </c>
      <c r="D296" s="173">
        <v>1</v>
      </c>
      <c r="E296" s="62">
        <f t="shared" si="261"/>
        <v>14</v>
      </c>
      <c r="F296" s="53">
        <v>32</v>
      </c>
      <c r="G296" s="38">
        <v>0</v>
      </c>
      <c r="H296" s="40">
        <f>G296*100/C296</f>
        <v>0</v>
      </c>
      <c r="I296" s="38">
        <v>1</v>
      </c>
      <c r="J296" s="40">
        <f t="shared" si="263"/>
        <v>2.1739130434782608</v>
      </c>
      <c r="K296" s="38">
        <v>2</v>
      </c>
      <c r="L296" s="40">
        <f t="shared" si="264"/>
        <v>4.3478260869565215</v>
      </c>
      <c r="M296" s="38">
        <v>41</v>
      </c>
      <c r="N296" s="40">
        <f t="shared" si="265"/>
        <v>89.130434782608702</v>
      </c>
      <c r="O296" s="38">
        <v>2</v>
      </c>
      <c r="P296" s="40">
        <f t="shared" si="266"/>
        <v>4.3478260869565215</v>
      </c>
      <c r="Q296" s="63"/>
    </row>
    <row r="297" spans="1:17" s="17" customFormat="1" ht="15.95" customHeight="1">
      <c r="A297" s="194">
        <v>30</v>
      </c>
      <c r="B297" s="60" t="s">
        <v>350</v>
      </c>
      <c r="C297" s="54">
        <f t="shared" si="260"/>
        <v>43</v>
      </c>
      <c r="D297" s="173"/>
      <c r="E297" s="62">
        <f t="shared" si="261"/>
        <v>12</v>
      </c>
      <c r="F297" s="53">
        <v>31</v>
      </c>
      <c r="G297" s="38">
        <v>2</v>
      </c>
      <c r="H297" s="40">
        <f t="shared" ref="H297:H298" si="267">G297*100/C297</f>
        <v>4.6511627906976747</v>
      </c>
      <c r="I297" s="38">
        <v>4</v>
      </c>
      <c r="J297" s="40">
        <f t="shared" si="263"/>
        <v>9.3023255813953494</v>
      </c>
      <c r="K297" s="38">
        <v>8</v>
      </c>
      <c r="L297" s="40">
        <f t="shared" si="264"/>
        <v>18.604651162790699</v>
      </c>
      <c r="M297" s="38">
        <v>29</v>
      </c>
      <c r="N297" s="40">
        <f t="shared" si="265"/>
        <v>67.441860465116278</v>
      </c>
      <c r="O297" s="38">
        <v>0</v>
      </c>
      <c r="P297" s="40">
        <f t="shared" si="266"/>
        <v>0</v>
      </c>
      <c r="Q297" s="63"/>
    </row>
    <row r="298" spans="1:17" s="17" customFormat="1" ht="15.95" customHeight="1">
      <c r="A298" s="194">
        <v>31</v>
      </c>
      <c r="B298" s="60" t="s">
        <v>351</v>
      </c>
      <c r="C298" s="54">
        <f t="shared" si="260"/>
        <v>44</v>
      </c>
      <c r="D298" s="173"/>
      <c r="E298" s="62">
        <f t="shared" si="261"/>
        <v>10</v>
      </c>
      <c r="F298" s="53">
        <v>34</v>
      </c>
      <c r="G298" s="38">
        <v>0</v>
      </c>
      <c r="H298" s="40">
        <f t="shared" si="267"/>
        <v>0</v>
      </c>
      <c r="I298" s="38">
        <v>0</v>
      </c>
      <c r="J298" s="40">
        <f t="shared" si="263"/>
        <v>0</v>
      </c>
      <c r="K298" s="38">
        <v>4</v>
      </c>
      <c r="L298" s="40">
        <f t="shared" si="264"/>
        <v>9.0909090909090917</v>
      </c>
      <c r="M298" s="38">
        <v>38</v>
      </c>
      <c r="N298" s="40">
        <f t="shared" si="265"/>
        <v>86.36363636363636</v>
      </c>
      <c r="O298" s="38">
        <v>2</v>
      </c>
      <c r="P298" s="40">
        <f t="shared" si="266"/>
        <v>4.5454545454545459</v>
      </c>
      <c r="Q298" s="63"/>
    </row>
    <row r="299" spans="1:17" s="17" customFormat="1" ht="15.95" customHeight="1">
      <c r="A299" s="194">
        <v>32</v>
      </c>
      <c r="B299" s="60" t="s">
        <v>352</v>
      </c>
      <c r="C299" s="54">
        <f t="shared" si="260"/>
        <v>48</v>
      </c>
      <c r="D299" s="173"/>
      <c r="E299" s="62">
        <f t="shared" si="261"/>
        <v>12</v>
      </c>
      <c r="F299" s="53">
        <v>36</v>
      </c>
      <c r="G299" s="38">
        <v>0</v>
      </c>
      <c r="H299" s="40">
        <f>G299*100/C299</f>
        <v>0</v>
      </c>
      <c r="I299" s="38">
        <v>1</v>
      </c>
      <c r="J299" s="40">
        <f t="shared" si="263"/>
        <v>2.0833333333333335</v>
      </c>
      <c r="K299" s="38">
        <v>1</v>
      </c>
      <c r="L299" s="40">
        <f t="shared" si="264"/>
        <v>2.0833333333333335</v>
      </c>
      <c r="M299" s="38">
        <v>46</v>
      </c>
      <c r="N299" s="40">
        <f t="shared" si="265"/>
        <v>95.833333333333329</v>
      </c>
      <c r="O299" s="38">
        <v>0</v>
      </c>
      <c r="P299" s="40">
        <f t="shared" si="266"/>
        <v>0</v>
      </c>
      <c r="Q299" s="63"/>
    </row>
    <row r="300" spans="1:17" s="17" customFormat="1" ht="15.95" customHeight="1">
      <c r="A300" s="194">
        <v>33</v>
      </c>
      <c r="B300" s="60" t="s">
        <v>353</v>
      </c>
      <c r="C300" s="54">
        <f t="shared" si="260"/>
        <v>46</v>
      </c>
      <c r="D300" s="173"/>
      <c r="E300" s="62">
        <f t="shared" si="261"/>
        <v>21</v>
      </c>
      <c r="F300" s="53">
        <v>25</v>
      </c>
      <c r="G300" s="38">
        <v>0</v>
      </c>
      <c r="H300" s="40">
        <f t="shared" ref="H300:H309" si="268">G300*100/C300</f>
        <v>0</v>
      </c>
      <c r="I300" s="38">
        <v>2</v>
      </c>
      <c r="J300" s="40">
        <f t="shared" si="263"/>
        <v>4.3478260869565215</v>
      </c>
      <c r="K300" s="38">
        <v>5</v>
      </c>
      <c r="L300" s="40">
        <f t="shared" si="264"/>
        <v>10.869565217391305</v>
      </c>
      <c r="M300" s="38">
        <v>38</v>
      </c>
      <c r="N300" s="40">
        <f t="shared" si="265"/>
        <v>82.608695652173907</v>
      </c>
      <c r="O300" s="38">
        <v>1</v>
      </c>
      <c r="P300" s="40">
        <f t="shared" si="266"/>
        <v>2.1739130434782608</v>
      </c>
      <c r="Q300" s="63"/>
    </row>
    <row r="301" spans="1:17" s="17" customFormat="1" ht="15.95" customHeight="1">
      <c r="A301" s="194">
        <v>34</v>
      </c>
      <c r="B301" s="60" t="s">
        <v>354</v>
      </c>
      <c r="C301" s="54">
        <f t="shared" si="260"/>
        <v>47</v>
      </c>
      <c r="D301" s="173"/>
      <c r="E301" s="62">
        <f t="shared" si="261"/>
        <v>10</v>
      </c>
      <c r="F301" s="53">
        <v>37</v>
      </c>
      <c r="G301" s="38">
        <v>0</v>
      </c>
      <c r="H301" s="40">
        <f t="shared" si="268"/>
        <v>0</v>
      </c>
      <c r="I301" s="38">
        <v>1</v>
      </c>
      <c r="J301" s="40">
        <f t="shared" si="263"/>
        <v>2.1276595744680851</v>
      </c>
      <c r="K301" s="38">
        <v>5</v>
      </c>
      <c r="L301" s="40">
        <f t="shared" si="264"/>
        <v>10.638297872340425</v>
      </c>
      <c r="M301" s="38">
        <v>39</v>
      </c>
      <c r="N301" s="40">
        <f t="shared" si="265"/>
        <v>82.978723404255319</v>
      </c>
      <c r="O301" s="38">
        <v>2</v>
      </c>
      <c r="P301" s="40">
        <f t="shared" si="266"/>
        <v>4.2553191489361701</v>
      </c>
      <c r="Q301" s="63"/>
    </row>
    <row r="302" spans="1:17" s="17" customFormat="1" ht="15.95" customHeight="1">
      <c r="A302" s="194">
        <v>35</v>
      </c>
      <c r="B302" s="60" t="s">
        <v>355</v>
      </c>
      <c r="C302" s="54">
        <f t="shared" si="260"/>
        <v>44</v>
      </c>
      <c r="D302" s="173"/>
      <c r="E302" s="62">
        <f t="shared" si="261"/>
        <v>9</v>
      </c>
      <c r="F302" s="53">
        <v>35</v>
      </c>
      <c r="G302" s="38">
        <v>0</v>
      </c>
      <c r="H302" s="40">
        <f t="shared" si="268"/>
        <v>0</v>
      </c>
      <c r="I302" s="38">
        <v>0</v>
      </c>
      <c r="J302" s="40">
        <f t="shared" si="263"/>
        <v>0</v>
      </c>
      <c r="K302" s="38">
        <v>2</v>
      </c>
      <c r="L302" s="40">
        <f t="shared" si="264"/>
        <v>4.5454545454545459</v>
      </c>
      <c r="M302" s="38">
        <v>41</v>
      </c>
      <c r="N302" s="40">
        <f t="shared" si="265"/>
        <v>93.181818181818187</v>
      </c>
      <c r="O302" s="38">
        <v>1</v>
      </c>
      <c r="P302" s="40">
        <f t="shared" si="266"/>
        <v>2.2727272727272729</v>
      </c>
      <c r="Q302" s="63"/>
    </row>
    <row r="303" spans="1:17" s="17" customFormat="1" ht="15.95" customHeight="1">
      <c r="A303" s="194">
        <v>36</v>
      </c>
      <c r="B303" s="60" t="s">
        <v>356</v>
      </c>
      <c r="C303" s="54">
        <f t="shared" si="260"/>
        <v>46</v>
      </c>
      <c r="D303" s="173"/>
      <c r="E303" s="62">
        <f t="shared" si="261"/>
        <v>9</v>
      </c>
      <c r="F303" s="53">
        <v>37</v>
      </c>
      <c r="G303" s="38">
        <v>0</v>
      </c>
      <c r="H303" s="40">
        <f t="shared" si="268"/>
        <v>0</v>
      </c>
      <c r="I303" s="38">
        <v>1</v>
      </c>
      <c r="J303" s="40">
        <f t="shared" si="263"/>
        <v>2.1739130434782608</v>
      </c>
      <c r="K303" s="38">
        <v>2</v>
      </c>
      <c r="L303" s="40">
        <f t="shared" si="264"/>
        <v>4.3478260869565215</v>
      </c>
      <c r="M303" s="38">
        <v>42</v>
      </c>
      <c r="N303" s="40">
        <f t="shared" si="265"/>
        <v>91.304347826086953</v>
      </c>
      <c r="O303" s="38">
        <v>1</v>
      </c>
      <c r="P303" s="40">
        <f t="shared" si="266"/>
        <v>2.1739130434782608</v>
      </c>
      <c r="Q303" s="63"/>
    </row>
    <row r="304" spans="1:17" s="17" customFormat="1" ht="15.95" customHeight="1">
      <c r="A304" s="194">
        <v>37</v>
      </c>
      <c r="B304" s="60" t="s">
        <v>357</v>
      </c>
      <c r="C304" s="54">
        <f t="shared" si="260"/>
        <v>48</v>
      </c>
      <c r="D304" s="173"/>
      <c r="E304" s="62">
        <f t="shared" si="261"/>
        <v>8</v>
      </c>
      <c r="F304" s="53">
        <v>40</v>
      </c>
      <c r="G304" s="38">
        <v>0</v>
      </c>
      <c r="H304" s="40">
        <f t="shared" si="268"/>
        <v>0</v>
      </c>
      <c r="I304" s="38">
        <v>0</v>
      </c>
      <c r="J304" s="40">
        <f t="shared" si="263"/>
        <v>0</v>
      </c>
      <c r="K304" s="38">
        <v>5</v>
      </c>
      <c r="L304" s="40">
        <f t="shared" si="264"/>
        <v>10.416666666666666</v>
      </c>
      <c r="M304" s="38">
        <v>42</v>
      </c>
      <c r="N304" s="40">
        <f t="shared" si="265"/>
        <v>87.5</v>
      </c>
      <c r="O304" s="38">
        <v>1</v>
      </c>
      <c r="P304" s="40">
        <f t="shared" si="266"/>
        <v>2.0833333333333335</v>
      </c>
      <c r="Q304" s="63"/>
    </row>
    <row r="305" spans="1:17" s="17" customFormat="1" ht="15.95" customHeight="1">
      <c r="A305" s="194">
        <v>38</v>
      </c>
      <c r="B305" s="60" t="s">
        <v>358</v>
      </c>
      <c r="C305" s="54">
        <f t="shared" si="260"/>
        <v>44</v>
      </c>
      <c r="D305" s="173">
        <v>1</v>
      </c>
      <c r="E305" s="62">
        <f t="shared" si="261"/>
        <v>8</v>
      </c>
      <c r="F305" s="53">
        <v>36</v>
      </c>
      <c r="G305" s="38">
        <v>0</v>
      </c>
      <c r="H305" s="40">
        <f t="shared" si="268"/>
        <v>0</v>
      </c>
      <c r="I305" s="38">
        <v>0</v>
      </c>
      <c r="J305" s="40">
        <f t="shared" si="263"/>
        <v>0</v>
      </c>
      <c r="K305" s="38">
        <v>0</v>
      </c>
      <c r="L305" s="40">
        <f t="shared" si="264"/>
        <v>0</v>
      </c>
      <c r="M305" s="38">
        <v>38</v>
      </c>
      <c r="N305" s="40">
        <f t="shared" si="265"/>
        <v>86.36363636363636</v>
      </c>
      <c r="O305" s="38">
        <v>6</v>
      </c>
      <c r="P305" s="40">
        <f t="shared" si="266"/>
        <v>13.636363636363637</v>
      </c>
      <c r="Q305" s="63"/>
    </row>
    <row r="306" spans="1:17" s="17" customFormat="1" ht="15.95" customHeight="1">
      <c r="A306" s="194">
        <v>39</v>
      </c>
      <c r="B306" s="60" t="s">
        <v>359</v>
      </c>
      <c r="C306" s="54">
        <f t="shared" si="260"/>
        <v>40</v>
      </c>
      <c r="D306" s="173"/>
      <c r="E306" s="62">
        <f t="shared" si="261"/>
        <v>12</v>
      </c>
      <c r="F306" s="53">
        <v>28</v>
      </c>
      <c r="G306" s="38">
        <v>0</v>
      </c>
      <c r="H306" s="40">
        <f t="shared" si="268"/>
        <v>0</v>
      </c>
      <c r="I306" s="38">
        <v>0</v>
      </c>
      <c r="J306" s="40">
        <f t="shared" si="263"/>
        <v>0</v>
      </c>
      <c r="K306" s="38">
        <v>4</v>
      </c>
      <c r="L306" s="40">
        <f t="shared" si="264"/>
        <v>10</v>
      </c>
      <c r="M306" s="38">
        <v>33</v>
      </c>
      <c r="N306" s="40">
        <f t="shared" si="265"/>
        <v>82.5</v>
      </c>
      <c r="O306" s="38">
        <v>3</v>
      </c>
      <c r="P306" s="40">
        <f t="shared" si="266"/>
        <v>7.5</v>
      </c>
      <c r="Q306" s="63"/>
    </row>
    <row r="307" spans="1:17" s="17" customFormat="1" ht="15.95" customHeight="1">
      <c r="A307" s="194">
        <v>40</v>
      </c>
      <c r="B307" s="60" t="s">
        <v>360</v>
      </c>
      <c r="C307" s="54">
        <f t="shared" si="260"/>
        <v>45</v>
      </c>
      <c r="D307" s="173"/>
      <c r="E307" s="62">
        <f t="shared" si="261"/>
        <v>4</v>
      </c>
      <c r="F307" s="53">
        <v>41</v>
      </c>
      <c r="G307" s="38">
        <v>0</v>
      </c>
      <c r="H307" s="40">
        <f t="shared" si="268"/>
        <v>0</v>
      </c>
      <c r="I307" s="38">
        <v>4</v>
      </c>
      <c r="J307" s="40">
        <f t="shared" si="263"/>
        <v>8.8888888888888893</v>
      </c>
      <c r="K307" s="38">
        <v>9</v>
      </c>
      <c r="L307" s="40">
        <f t="shared" si="264"/>
        <v>20</v>
      </c>
      <c r="M307" s="38">
        <v>32</v>
      </c>
      <c r="N307" s="40">
        <f t="shared" si="265"/>
        <v>71.111111111111114</v>
      </c>
      <c r="O307" s="38">
        <v>0</v>
      </c>
      <c r="P307" s="40">
        <f t="shared" si="266"/>
        <v>0</v>
      </c>
      <c r="Q307" s="63"/>
    </row>
    <row r="308" spans="1:17" s="17" customFormat="1" ht="15.95" customHeight="1">
      <c r="A308" s="194">
        <v>41</v>
      </c>
      <c r="B308" s="60" t="s">
        <v>361</v>
      </c>
      <c r="C308" s="54">
        <f t="shared" si="260"/>
        <v>44</v>
      </c>
      <c r="D308" s="173"/>
      <c r="E308" s="62">
        <f t="shared" si="261"/>
        <v>7</v>
      </c>
      <c r="F308" s="53">
        <v>37</v>
      </c>
      <c r="G308" s="38">
        <v>1</v>
      </c>
      <c r="H308" s="40">
        <f t="shared" si="268"/>
        <v>2.2727272727272729</v>
      </c>
      <c r="I308" s="38">
        <v>0</v>
      </c>
      <c r="J308" s="40">
        <f t="shared" si="263"/>
        <v>0</v>
      </c>
      <c r="K308" s="38">
        <v>6</v>
      </c>
      <c r="L308" s="40">
        <f t="shared" si="264"/>
        <v>13.636363636363637</v>
      </c>
      <c r="M308" s="38">
        <v>37</v>
      </c>
      <c r="N308" s="40">
        <f t="shared" si="265"/>
        <v>84.090909090909093</v>
      </c>
      <c r="O308" s="38">
        <v>0</v>
      </c>
      <c r="P308" s="40">
        <f t="shared" si="266"/>
        <v>0</v>
      </c>
      <c r="Q308" s="63"/>
    </row>
    <row r="309" spans="1:17" s="17" customFormat="1" ht="15.95" customHeight="1">
      <c r="A309" s="194">
        <v>42</v>
      </c>
      <c r="B309" s="60" t="s">
        <v>362</v>
      </c>
      <c r="C309" s="54">
        <f t="shared" si="260"/>
        <v>40</v>
      </c>
      <c r="D309" s="173"/>
      <c r="E309" s="62">
        <f t="shared" si="261"/>
        <v>4</v>
      </c>
      <c r="F309" s="53">
        <v>36</v>
      </c>
      <c r="G309" s="38">
        <v>0</v>
      </c>
      <c r="H309" s="40">
        <f t="shared" si="268"/>
        <v>0</v>
      </c>
      <c r="I309" s="38">
        <v>1</v>
      </c>
      <c r="J309" s="40">
        <f t="shared" si="263"/>
        <v>2.5</v>
      </c>
      <c r="K309" s="38">
        <v>7</v>
      </c>
      <c r="L309" s="40">
        <f t="shared" si="264"/>
        <v>17.5</v>
      </c>
      <c r="M309" s="38">
        <v>30</v>
      </c>
      <c r="N309" s="40">
        <f t="shared" si="265"/>
        <v>75</v>
      </c>
      <c r="O309" s="38">
        <v>2</v>
      </c>
      <c r="P309" s="40">
        <f t="shared" si="266"/>
        <v>5</v>
      </c>
      <c r="Q309" s="63"/>
    </row>
    <row r="310" spans="1:17" s="17" customFormat="1" ht="15.95" customHeight="1">
      <c r="A310" s="194">
        <v>43</v>
      </c>
      <c r="B310" s="60" t="s">
        <v>363</v>
      </c>
      <c r="C310" s="54">
        <f t="shared" si="260"/>
        <v>36</v>
      </c>
      <c r="D310" s="173">
        <v>1</v>
      </c>
      <c r="E310" s="62">
        <f>C310-F310</f>
        <v>7</v>
      </c>
      <c r="F310" s="53">
        <v>29</v>
      </c>
      <c r="G310" s="38">
        <v>0</v>
      </c>
      <c r="H310" s="40">
        <f>G310*100/C310</f>
        <v>0</v>
      </c>
      <c r="I310" s="38">
        <v>1</v>
      </c>
      <c r="J310" s="40">
        <f>I310*100/C310</f>
        <v>2.7777777777777777</v>
      </c>
      <c r="K310" s="38">
        <v>5</v>
      </c>
      <c r="L310" s="40">
        <f>K310*100/C310</f>
        <v>13.888888888888889</v>
      </c>
      <c r="M310" s="38">
        <v>23</v>
      </c>
      <c r="N310" s="40">
        <f t="shared" si="265"/>
        <v>63.888888888888886</v>
      </c>
      <c r="O310" s="38">
        <v>7</v>
      </c>
      <c r="P310" s="40">
        <f t="shared" si="266"/>
        <v>19.444444444444443</v>
      </c>
      <c r="Q310" s="63"/>
    </row>
    <row r="311" spans="1:17" s="17" customFormat="1" ht="15.95" customHeight="1">
      <c r="A311" s="194">
        <v>44</v>
      </c>
      <c r="B311" s="60" t="s">
        <v>388</v>
      </c>
      <c r="C311" s="54">
        <f t="shared" si="260"/>
        <v>42</v>
      </c>
      <c r="D311" s="173"/>
      <c r="E311" s="62">
        <f t="shared" ref="E311" si="269">C311-F311</f>
        <v>24</v>
      </c>
      <c r="F311" s="53">
        <v>18</v>
      </c>
      <c r="G311" s="52">
        <v>0</v>
      </c>
      <c r="H311" s="40">
        <f t="shared" ref="H311" si="270">G311*100/C311</f>
        <v>0</v>
      </c>
      <c r="I311" s="52">
        <v>0</v>
      </c>
      <c r="J311" s="40">
        <f t="shared" ref="J311" si="271">I311*100/C311</f>
        <v>0</v>
      </c>
      <c r="K311" s="52">
        <v>11</v>
      </c>
      <c r="L311" s="40">
        <f t="shared" ref="L311" si="272">K311*100/C311</f>
        <v>26.19047619047619</v>
      </c>
      <c r="M311" s="52">
        <v>29</v>
      </c>
      <c r="N311" s="40">
        <f t="shared" si="265"/>
        <v>69.047619047619051</v>
      </c>
      <c r="O311" s="52">
        <v>2</v>
      </c>
      <c r="P311" s="40">
        <f t="shared" si="266"/>
        <v>4.7619047619047619</v>
      </c>
      <c r="Q311" s="63"/>
    </row>
    <row r="312" spans="1:17" s="17" customFormat="1" ht="15.95" customHeight="1">
      <c r="A312" s="194">
        <v>45</v>
      </c>
      <c r="B312" s="60" t="s">
        <v>73</v>
      </c>
      <c r="C312" s="54">
        <f>SUM(G312,I312,K312,M312,O312)</f>
        <v>40</v>
      </c>
      <c r="D312" s="173"/>
      <c r="E312" s="62">
        <f>C312-F312</f>
        <v>10</v>
      </c>
      <c r="F312" s="53">
        <v>30</v>
      </c>
      <c r="G312" s="38">
        <v>0</v>
      </c>
      <c r="H312" s="40">
        <f>G312*100/C312</f>
        <v>0</v>
      </c>
      <c r="I312" s="38">
        <v>0</v>
      </c>
      <c r="J312" s="40">
        <f>I312*100/C312</f>
        <v>0</v>
      </c>
      <c r="K312" s="38">
        <v>10</v>
      </c>
      <c r="L312" s="40">
        <f>K312*100/C312</f>
        <v>25</v>
      </c>
      <c r="M312" s="38">
        <v>30</v>
      </c>
      <c r="N312" s="40">
        <f>M312*100/C312</f>
        <v>75</v>
      </c>
      <c r="O312" s="38">
        <v>0</v>
      </c>
      <c r="P312" s="40">
        <f>O312*100/C312</f>
        <v>0</v>
      </c>
      <c r="Q312" s="63"/>
    </row>
    <row r="313" spans="1:17" s="77" customFormat="1" ht="18.95" customHeight="1">
      <c r="A313" s="277" t="s">
        <v>480</v>
      </c>
      <c r="B313" s="278"/>
      <c r="C313" s="30">
        <f>SUM(C265:C312)</f>
        <v>1924</v>
      </c>
      <c r="D313" s="30">
        <f>SUM(D265:D312)</f>
        <v>10</v>
      </c>
      <c r="E313" s="30">
        <f>SUM(E265:E312)</f>
        <v>531</v>
      </c>
      <c r="F313" s="30">
        <f>SUM(F265:F312)</f>
        <v>1393</v>
      </c>
      <c r="G313" s="30">
        <f>SUM(G265:G312)</f>
        <v>12</v>
      </c>
      <c r="H313" s="44">
        <f>G313*100/C313</f>
        <v>0.62370062370062374</v>
      </c>
      <c r="I313" s="30">
        <f>SUM(I265:I312)</f>
        <v>55</v>
      </c>
      <c r="J313" s="44">
        <f>I313*100/C313</f>
        <v>2.8586278586278588</v>
      </c>
      <c r="K313" s="30">
        <f>SUM(K265:K312)</f>
        <v>234</v>
      </c>
      <c r="L313" s="44">
        <f>K313*100/C313</f>
        <v>12.162162162162161</v>
      </c>
      <c r="M313" s="30">
        <f>SUM(M265:M312)</f>
        <v>1572</v>
      </c>
      <c r="N313" s="44">
        <f t="shared" ref="N313" si="273">M313*100/C313</f>
        <v>81.704781704781709</v>
      </c>
      <c r="O313" s="30">
        <f>SUM(O265:O312)</f>
        <v>51</v>
      </c>
      <c r="P313" s="44">
        <f t="shared" ref="P313" si="274">O313*100/C313</f>
        <v>2.6507276507276507</v>
      </c>
      <c r="Q313" s="30"/>
    </row>
    <row r="314" spans="1:17" ht="18.95" customHeight="1">
      <c r="A314" s="123"/>
      <c r="B314" s="186" t="s">
        <v>137</v>
      </c>
      <c r="C314" s="185"/>
      <c r="D314" s="124"/>
      <c r="E314" s="124"/>
      <c r="F314" s="125"/>
      <c r="G314" s="126"/>
      <c r="H314" s="127"/>
      <c r="I314" s="127"/>
      <c r="J314" s="127"/>
      <c r="K314" s="127"/>
      <c r="L314" s="127"/>
      <c r="M314" s="127"/>
      <c r="N314" s="127"/>
      <c r="O314" s="127"/>
      <c r="P314" s="127"/>
      <c r="Q314" s="128"/>
    </row>
    <row r="315" spans="1:17" s="76" customFormat="1" ht="18.95" customHeight="1">
      <c r="A315" s="266" t="s">
        <v>26</v>
      </c>
      <c r="B315" s="267"/>
      <c r="C315" s="267"/>
      <c r="D315" s="267"/>
      <c r="E315" s="267"/>
      <c r="F315" s="268"/>
      <c r="G315" s="279"/>
      <c r="H315" s="280"/>
      <c r="I315" s="280"/>
      <c r="J315" s="280"/>
      <c r="K315" s="280"/>
      <c r="L315" s="280"/>
      <c r="M315" s="280"/>
      <c r="N315" s="280"/>
      <c r="O315" s="280"/>
      <c r="P315" s="280"/>
      <c r="Q315" s="41"/>
    </row>
    <row r="316" spans="1:17" s="17" customFormat="1" ht="18.95" customHeight="1">
      <c r="A316" s="194">
        <v>1</v>
      </c>
      <c r="B316" s="88" t="s">
        <v>57</v>
      </c>
      <c r="C316" s="54">
        <f>SUM(G316,I316,K316,M316,O316)</f>
        <v>29</v>
      </c>
      <c r="D316" s="173"/>
      <c r="E316" s="55">
        <f>C316-F316</f>
        <v>20</v>
      </c>
      <c r="F316" s="53">
        <v>9</v>
      </c>
      <c r="G316" s="38">
        <v>0</v>
      </c>
      <c r="H316" s="39">
        <f>G316*100/C316</f>
        <v>0</v>
      </c>
      <c r="I316" s="38">
        <v>0</v>
      </c>
      <c r="J316" s="39">
        <f>I316*100/C316</f>
        <v>0</v>
      </c>
      <c r="K316" s="38">
        <v>5</v>
      </c>
      <c r="L316" s="40">
        <f>K316*100/C316</f>
        <v>17.241379310344829</v>
      </c>
      <c r="M316" s="38">
        <v>23</v>
      </c>
      <c r="N316" s="40">
        <f>M316*100/C316</f>
        <v>79.310344827586206</v>
      </c>
      <c r="O316" s="38">
        <v>1</v>
      </c>
      <c r="P316" s="40">
        <f>O316*100/C316</f>
        <v>3.4482758620689653</v>
      </c>
      <c r="Q316" s="104"/>
    </row>
    <row r="317" spans="1:17" s="77" customFormat="1" ht="18.95" customHeight="1">
      <c r="A317" s="265" t="s">
        <v>99</v>
      </c>
      <c r="B317" s="265"/>
      <c r="C317" s="30">
        <f>C316</f>
        <v>29</v>
      </c>
      <c r="D317" s="30">
        <f t="shared" ref="D317:O317" si="275">D316</f>
        <v>0</v>
      </c>
      <c r="E317" s="30">
        <f t="shared" si="275"/>
        <v>20</v>
      </c>
      <c r="F317" s="30">
        <f t="shared" si="275"/>
        <v>9</v>
      </c>
      <c r="G317" s="30">
        <f t="shared" si="275"/>
        <v>0</v>
      </c>
      <c r="H317" s="44">
        <f t="shared" ref="H317" si="276">G317*100/C317</f>
        <v>0</v>
      </c>
      <c r="I317" s="30">
        <f t="shared" si="275"/>
        <v>0</v>
      </c>
      <c r="J317" s="44">
        <f t="shared" ref="J317" si="277">I317*100/C317</f>
        <v>0</v>
      </c>
      <c r="K317" s="30">
        <f t="shared" si="275"/>
        <v>5</v>
      </c>
      <c r="L317" s="44">
        <f t="shared" ref="L317" si="278">K317*100/C317</f>
        <v>17.241379310344829</v>
      </c>
      <c r="M317" s="30">
        <f t="shared" si="275"/>
        <v>23</v>
      </c>
      <c r="N317" s="44">
        <f>M317*100/C317</f>
        <v>79.310344827586206</v>
      </c>
      <c r="O317" s="30">
        <f t="shared" si="275"/>
        <v>1</v>
      </c>
      <c r="P317" s="44">
        <f>O317*100/C317</f>
        <v>3.4482758620689653</v>
      </c>
      <c r="Q317" s="30"/>
    </row>
    <row r="318" spans="1:17" s="73" customFormat="1" ht="18" customHeight="1">
      <c r="A318" s="270" t="s">
        <v>0</v>
      </c>
      <c r="B318" s="270" t="s">
        <v>31</v>
      </c>
      <c r="C318" s="262" t="s">
        <v>8</v>
      </c>
      <c r="D318" s="262"/>
      <c r="E318" s="262"/>
      <c r="F318" s="262"/>
      <c r="G318" s="273" t="s">
        <v>16</v>
      </c>
      <c r="H318" s="274"/>
      <c r="I318" s="274"/>
      <c r="J318" s="274"/>
      <c r="K318" s="274"/>
      <c r="L318" s="274"/>
      <c r="M318" s="274"/>
      <c r="N318" s="274"/>
      <c r="O318" s="274"/>
      <c r="P318" s="274"/>
      <c r="Q318" s="222" t="s">
        <v>464</v>
      </c>
    </row>
    <row r="319" spans="1:17" s="73" customFormat="1" ht="18" customHeight="1">
      <c r="A319" s="270"/>
      <c r="B319" s="262"/>
      <c r="C319" s="253" t="s">
        <v>9</v>
      </c>
      <c r="D319" s="262" t="s">
        <v>10</v>
      </c>
      <c r="E319" s="262" t="s">
        <v>1</v>
      </c>
      <c r="F319" s="262" t="s">
        <v>2</v>
      </c>
      <c r="G319" s="262" t="s">
        <v>11</v>
      </c>
      <c r="H319" s="262"/>
      <c r="I319" s="262" t="s">
        <v>12</v>
      </c>
      <c r="J319" s="262"/>
      <c r="K319" s="262" t="s">
        <v>13</v>
      </c>
      <c r="L319" s="262"/>
      <c r="M319" s="262" t="s">
        <v>5</v>
      </c>
      <c r="N319" s="262"/>
      <c r="O319" s="262" t="s">
        <v>14</v>
      </c>
      <c r="P319" s="262"/>
      <c r="Q319" s="223"/>
    </row>
    <row r="320" spans="1:17" ht="18" customHeight="1">
      <c r="A320" s="270"/>
      <c r="B320" s="262"/>
      <c r="C320" s="253"/>
      <c r="D320" s="262"/>
      <c r="E320" s="262"/>
      <c r="F320" s="262"/>
      <c r="G320" s="74" t="s">
        <v>3</v>
      </c>
      <c r="H320" s="74" t="s">
        <v>4</v>
      </c>
      <c r="I320" s="74" t="s">
        <v>3</v>
      </c>
      <c r="J320" s="74" t="s">
        <v>4</v>
      </c>
      <c r="K320" s="74" t="s">
        <v>3</v>
      </c>
      <c r="L320" s="74" t="s">
        <v>4</v>
      </c>
      <c r="M320" s="74" t="s">
        <v>3</v>
      </c>
      <c r="N320" s="74" t="s">
        <v>4</v>
      </c>
      <c r="O320" s="74" t="s">
        <v>3</v>
      </c>
      <c r="P320" s="74" t="s">
        <v>4</v>
      </c>
      <c r="Q320" s="224"/>
    </row>
    <row r="321" spans="1:17" s="76" customFormat="1" ht="20.100000000000001" customHeight="1">
      <c r="A321" s="266" t="s">
        <v>40</v>
      </c>
      <c r="B321" s="267"/>
      <c r="C321" s="267"/>
      <c r="D321" s="267"/>
      <c r="E321" s="267"/>
      <c r="F321" s="268"/>
      <c r="G321" s="279"/>
      <c r="H321" s="280"/>
      <c r="I321" s="280"/>
      <c r="J321" s="280"/>
      <c r="K321" s="280"/>
      <c r="L321" s="280"/>
      <c r="M321" s="280"/>
      <c r="N321" s="280"/>
      <c r="O321" s="280"/>
      <c r="P321" s="280"/>
      <c r="Q321" s="41"/>
    </row>
    <row r="322" spans="1:17" s="17" customFormat="1" ht="18" customHeight="1">
      <c r="A322" s="194">
        <v>1</v>
      </c>
      <c r="B322" s="61" t="s">
        <v>69</v>
      </c>
      <c r="C322" s="54">
        <f t="shared" ref="C322" si="279">SUM(G322,I322,K322,M322,O322)</f>
        <v>47</v>
      </c>
      <c r="D322" s="173"/>
      <c r="E322" s="55">
        <f t="shared" ref="E322" si="280">C322-F322</f>
        <v>34</v>
      </c>
      <c r="F322" s="53">
        <v>13</v>
      </c>
      <c r="G322" s="38">
        <v>1</v>
      </c>
      <c r="H322" s="39">
        <f t="shared" ref="H322" si="281">G322*100/C322</f>
        <v>2.1276595744680851</v>
      </c>
      <c r="I322" s="38">
        <v>0</v>
      </c>
      <c r="J322" s="39">
        <f t="shared" ref="J322" si="282">I322*100/C322</f>
        <v>0</v>
      </c>
      <c r="K322" s="38">
        <v>3</v>
      </c>
      <c r="L322" s="40">
        <f t="shared" ref="L322" si="283">K322*100/C322</f>
        <v>6.3829787234042552</v>
      </c>
      <c r="M322" s="38">
        <v>41</v>
      </c>
      <c r="N322" s="40">
        <f t="shared" ref="N322" si="284">M322*100/C322</f>
        <v>87.234042553191486</v>
      </c>
      <c r="O322" s="38">
        <v>2</v>
      </c>
      <c r="P322" s="40">
        <f t="shared" ref="P322" si="285">O322*100/C322</f>
        <v>4.2553191489361701</v>
      </c>
      <c r="Q322" s="64"/>
    </row>
    <row r="323" spans="1:17" s="17" customFormat="1" ht="18" customHeight="1">
      <c r="A323" s="194">
        <v>2</v>
      </c>
      <c r="B323" s="88" t="s">
        <v>270</v>
      </c>
      <c r="C323" s="54">
        <f>SUM(G323,I323,K323,M323,O323)</f>
        <v>46</v>
      </c>
      <c r="D323" s="173">
        <v>2</v>
      </c>
      <c r="E323" s="55">
        <f>C323-F323</f>
        <v>17</v>
      </c>
      <c r="F323" s="53">
        <v>29</v>
      </c>
      <c r="G323" s="38">
        <v>0</v>
      </c>
      <c r="H323" s="39">
        <f>G323*100/C323</f>
        <v>0</v>
      </c>
      <c r="I323" s="38">
        <v>1</v>
      </c>
      <c r="J323" s="39">
        <f>I323*100/C323</f>
        <v>2.1739130434782608</v>
      </c>
      <c r="K323" s="38">
        <v>6</v>
      </c>
      <c r="L323" s="40">
        <f>K323*100/C323</f>
        <v>13.043478260869565</v>
      </c>
      <c r="M323" s="38">
        <v>39</v>
      </c>
      <c r="N323" s="40">
        <f>M323*100/C323</f>
        <v>84.782608695652172</v>
      </c>
      <c r="O323" s="38">
        <v>0</v>
      </c>
      <c r="P323" s="40">
        <f>O323*100/C323</f>
        <v>0</v>
      </c>
      <c r="Q323" s="104"/>
    </row>
    <row r="324" spans="1:17" s="17" customFormat="1" ht="18" customHeight="1">
      <c r="A324" s="194">
        <v>3</v>
      </c>
      <c r="B324" s="88" t="s">
        <v>122</v>
      </c>
      <c r="C324" s="57">
        <f t="shared" ref="C324:C333" si="286">SUM(G324,I324,K324,M324,O324)</f>
        <v>30</v>
      </c>
      <c r="D324" s="176"/>
      <c r="E324" s="58">
        <f t="shared" ref="E324:E333" si="287">C324-F324</f>
        <v>23</v>
      </c>
      <c r="F324" s="53">
        <v>7</v>
      </c>
      <c r="G324" s="38">
        <v>0</v>
      </c>
      <c r="H324" s="39">
        <f t="shared" ref="H324:H329" si="288">G324*100/C324</f>
        <v>0</v>
      </c>
      <c r="I324" s="38">
        <v>0</v>
      </c>
      <c r="J324" s="39">
        <f t="shared" ref="J324:J329" si="289">I324*100/C324</f>
        <v>0</v>
      </c>
      <c r="K324" s="38">
        <v>0</v>
      </c>
      <c r="L324" s="40">
        <f t="shared" ref="L324:L329" si="290">K324*100/C324</f>
        <v>0</v>
      </c>
      <c r="M324" s="38">
        <v>19</v>
      </c>
      <c r="N324" s="40">
        <f t="shared" ref="N324:N333" si="291">M324*100/C324</f>
        <v>63.333333333333336</v>
      </c>
      <c r="O324" s="38">
        <v>11</v>
      </c>
      <c r="P324" s="40">
        <f t="shared" ref="P324:P333" si="292">O324*100/C324</f>
        <v>36.666666666666664</v>
      </c>
      <c r="Q324" s="86"/>
    </row>
    <row r="325" spans="1:17" s="17" customFormat="1" ht="18" customHeight="1">
      <c r="A325" s="194">
        <v>4</v>
      </c>
      <c r="B325" s="88" t="s">
        <v>123</v>
      </c>
      <c r="C325" s="57">
        <f t="shared" si="286"/>
        <v>36</v>
      </c>
      <c r="D325" s="173"/>
      <c r="E325" s="58">
        <f t="shared" si="287"/>
        <v>28</v>
      </c>
      <c r="F325" s="53">
        <v>8</v>
      </c>
      <c r="G325" s="38">
        <v>0</v>
      </c>
      <c r="H325" s="39">
        <f t="shared" si="288"/>
        <v>0</v>
      </c>
      <c r="I325" s="38">
        <v>0</v>
      </c>
      <c r="J325" s="39">
        <f t="shared" si="289"/>
        <v>0</v>
      </c>
      <c r="K325" s="38">
        <v>1</v>
      </c>
      <c r="L325" s="40">
        <f t="shared" si="290"/>
        <v>2.7777777777777777</v>
      </c>
      <c r="M325" s="38">
        <v>29</v>
      </c>
      <c r="N325" s="40">
        <f t="shared" si="291"/>
        <v>80.555555555555557</v>
      </c>
      <c r="O325" s="38">
        <v>6</v>
      </c>
      <c r="P325" s="40">
        <f t="shared" si="292"/>
        <v>16.666666666666668</v>
      </c>
      <c r="Q325" s="86"/>
    </row>
    <row r="326" spans="1:17" s="17" customFormat="1" ht="18" customHeight="1">
      <c r="A326" s="194">
        <v>5</v>
      </c>
      <c r="B326" s="88" t="s">
        <v>124</v>
      </c>
      <c r="C326" s="57">
        <f t="shared" si="286"/>
        <v>38</v>
      </c>
      <c r="D326" s="176"/>
      <c r="E326" s="58">
        <f t="shared" si="287"/>
        <v>32</v>
      </c>
      <c r="F326" s="53">
        <v>6</v>
      </c>
      <c r="G326" s="38">
        <v>0</v>
      </c>
      <c r="H326" s="39">
        <f t="shared" si="288"/>
        <v>0</v>
      </c>
      <c r="I326" s="38">
        <v>0</v>
      </c>
      <c r="J326" s="39">
        <f t="shared" si="289"/>
        <v>0</v>
      </c>
      <c r="K326" s="38">
        <v>1</v>
      </c>
      <c r="L326" s="40">
        <f t="shared" si="290"/>
        <v>2.6315789473684212</v>
      </c>
      <c r="M326" s="38">
        <v>36</v>
      </c>
      <c r="N326" s="40">
        <f t="shared" si="291"/>
        <v>94.736842105263165</v>
      </c>
      <c r="O326" s="38">
        <v>1</v>
      </c>
      <c r="P326" s="40">
        <f t="shared" si="292"/>
        <v>2.6315789473684212</v>
      </c>
      <c r="Q326" s="86"/>
    </row>
    <row r="327" spans="1:17" s="17" customFormat="1" ht="18" customHeight="1">
      <c r="A327" s="194">
        <v>6</v>
      </c>
      <c r="B327" s="88" t="s">
        <v>125</v>
      </c>
      <c r="C327" s="57">
        <f t="shared" si="286"/>
        <v>24</v>
      </c>
      <c r="D327" s="176"/>
      <c r="E327" s="58">
        <f t="shared" si="287"/>
        <v>19</v>
      </c>
      <c r="F327" s="53">
        <v>5</v>
      </c>
      <c r="G327" s="38">
        <v>0</v>
      </c>
      <c r="H327" s="39">
        <f t="shared" si="288"/>
        <v>0</v>
      </c>
      <c r="I327" s="38">
        <v>0</v>
      </c>
      <c r="J327" s="39">
        <f t="shared" si="289"/>
        <v>0</v>
      </c>
      <c r="K327" s="38">
        <v>1</v>
      </c>
      <c r="L327" s="40">
        <f t="shared" si="290"/>
        <v>4.166666666666667</v>
      </c>
      <c r="M327" s="38">
        <v>15</v>
      </c>
      <c r="N327" s="40">
        <f t="shared" si="291"/>
        <v>62.5</v>
      </c>
      <c r="O327" s="38">
        <v>8</v>
      </c>
      <c r="P327" s="40">
        <f t="shared" si="292"/>
        <v>33.333333333333336</v>
      </c>
      <c r="Q327" s="63"/>
    </row>
    <row r="328" spans="1:17" s="17" customFormat="1" ht="18" customHeight="1">
      <c r="A328" s="194">
        <v>7</v>
      </c>
      <c r="B328" s="88" t="s">
        <v>281</v>
      </c>
      <c r="C328" s="57">
        <f t="shared" si="286"/>
        <v>39</v>
      </c>
      <c r="D328" s="176">
        <v>1</v>
      </c>
      <c r="E328" s="58">
        <f t="shared" si="287"/>
        <v>29</v>
      </c>
      <c r="F328" s="53">
        <v>10</v>
      </c>
      <c r="G328" s="38">
        <v>0</v>
      </c>
      <c r="H328" s="39">
        <f t="shared" si="288"/>
        <v>0</v>
      </c>
      <c r="I328" s="38">
        <v>1</v>
      </c>
      <c r="J328" s="39">
        <f t="shared" si="289"/>
        <v>2.5641025641025643</v>
      </c>
      <c r="K328" s="38">
        <v>1</v>
      </c>
      <c r="L328" s="40">
        <f t="shared" si="290"/>
        <v>2.5641025641025643</v>
      </c>
      <c r="M328" s="38">
        <v>32</v>
      </c>
      <c r="N328" s="40">
        <f t="shared" si="291"/>
        <v>82.051282051282058</v>
      </c>
      <c r="O328" s="38">
        <v>5</v>
      </c>
      <c r="P328" s="40">
        <f t="shared" si="292"/>
        <v>12.820512820512821</v>
      </c>
      <c r="Q328" s="86"/>
    </row>
    <row r="329" spans="1:17" s="17" customFormat="1" ht="18" customHeight="1">
      <c r="A329" s="194">
        <v>8</v>
      </c>
      <c r="B329" s="88" t="s">
        <v>282</v>
      </c>
      <c r="C329" s="57">
        <f t="shared" si="286"/>
        <v>46</v>
      </c>
      <c r="D329" s="173"/>
      <c r="E329" s="58">
        <f t="shared" si="287"/>
        <v>36</v>
      </c>
      <c r="F329" s="53">
        <v>10</v>
      </c>
      <c r="G329" s="38">
        <v>0</v>
      </c>
      <c r="H329" s="39">
        <f t="shared" si="288"/>
        <v>0</v>
      </c>
      <c r="I329" s="38">
        <v>0</v>
      </c>
      <c r="J329" s="39">
        <f t="shared" si="289"/>
        <v>0</v>
      </c>
      <c r="K329" s="38">
        <v>1</v>
      </c>
      <c r="L329" s="40">
        <f t="shared" si="290"/>
        <v>2.1739130434782608</v>
      </c>
      <c r="M329" s="38">
        <v>39</v>
      </c>
      <c r="N329" s="40">
        <f t="shared" si="291"/>
        <v>84.782608695652172</v>
      </c>
      <c r="O329" s="38">
        <v>6</v>
      </c>
      <c r="P329" s="40">
        <f t="shared" si="292"/>
        <v>13.043478260869565</v>
      </c>
      <c r="Q329" s="86"/>
    </row>
    <row r="330" spans="1:17" s="17" customFormat="1" ht="18" customHeight="1">
      <c r="A330" s="194">
        <v>9</v>
      </c>
      <c r="B330" s="88" t="s">
        <v>283</v>
      </c>
      <c r="C330" s="57">
        <f t="shared" si="286"/>
        <v>35</v>
      </c>
      <c r="D330" s="176"/>
      <c r="E330" s="58">
        <f t="shared" si="287"/>
        <v>26</v>
      </c>
      <c r="F330" s="53">
        <v>9</v>
      </c>
      <c r="G330" s="38">
        <v>0</v>
      </c>
      <c r="H330" s="39">
        <f t="shared" ref="H330:H335" si="293">G330*100/C330</f>
        <v>0</v>
      </c>
      <c r="I330" s="38">
        <v>0</v>
      </c>
      <c r="J330" s="39">
        <f t="shared" ref="J330:J335" si="294">I330*100/C330</f>
        <v>0</v>
      </c>
      <c r="K330" s="38">
        <v>1</v>
      </c>
      <c r="L330" s="40">
        <f t="shared" ref="L330:L335" si="295">K330*100/C330</f>
        <v>2.8571428571428572</v>
      </c>
      <c r="M330" s="38">
        <v>32</v>
      </c>
      <c r="N330" s="40">
        <f t="shared" si="291"/>
        <v>91.428571428571431</v>
      </c>
      <c r="O330" s="38">
        <v>2</v>
      </c>
      <c r="P330" s="40">
        <f t="shared" si="292"/>
        <v>5.7142857142857144</v>
      </c>
      <c r="Q330" s="86"/>
    </row>
    <row r="331" spans="1:17" s="17" customFormat="1" ht="18" customHeight="1">
      <c r="A331" s="194">
        <v>10</v>
      </c>
      <c r="B331" s="88" t="s">
        <v>284</v>
      </c>
      <c r="C331" s="57">
        <f t="shared" si="286"/>
        <v>47</v>
      </c>
      <c r="D331" s="176"/>
      <c r="E331" s="58">
        <f t="shared" si="287"/>
        <v>36</v>
      </c>
      <c r="F331" s="53">
        <v>11</v>
      </c>
      <c r="G331" s="38">
        <v>0</v>
      </c>
      <c r="H331" s="39">
        <f t="shared" si="293"/>
        <v>0</v>
      </c>
      <c r="I331" s="38">
        <v>0</v>
      </c>
      <c r="J331" s="39">
        <f t="shared" si="294"/>
        <v>0</v>
      </c>
      <c r="K331" s="38">
        <v>5</v>
      </c>
      <c r="L331" s="40">
        <f t="shared" si="295"/>
        <v>10.638297872340425</v>
      </c>
      <c r="M331" s="38">
        <v>40</v>
      </c>
      <c r="N331" s="40">
        <f t="shared" si="291"/>
        <v>85.106382978723403</v>
      </c>
      <c r="O331" s="38">
        <v>2</v>
      </c>
      <c r="P331" s="40">
        <f t="shared" si="292"/>
        <v>4.2553191489361701</v>
      </c>
      <c r="Q331" s="63"/>
    </row>
    <row r="332" spans="1:17" s="17" customFormat="1" ht="18" customHeight="1">
      <c r="A332" s="194">
        <v>11</v>
      </c>
      <c r="B332" s="88" t="s">
        <v>285</v>
      </c>
      <c r="C332" s="57">
        <f t="shared" si="286"/>
        <v>46</v>
      </c>
      <c r="D332" s="173"/>
      <c r="E332" s="58">
        <f t="shared" si="287"/>
        <v>36</v>
      </c>
      <c r="F332" s="53">
        <v>10</v>
      </c>
      <c r="G332" s="38">
        <v>0</v>
      </c>
      <c r="H332" s="39">
        <f t="shared" si="293"/>
        <v>0</v>
      </c>
      <c r="I332" s="38">
        <v>0</v>
      </c>
      <c r="J332" s="39">
        <f t="shared" si="294"/>
        <v>0</v>
      </c>
      <c r="K332" s="38">
        <v>1</v>
      </c>
      <c r="L332" s="40">
        <f t="shared" si="295"/>
        <v>2.1739130434782608</v>
      </c>
      <c r="M332" s="38">
        <v>33</v>
      </c>
      <c r="N332" s="40">
        <f t="shared" si="291"/>
        <v>71.739130434782609</v>
      </c>
      <c r="O332" s="38">
        <v>12</v>
      </c>
      <c r="P332" s="40">
        <f t="shared" si="292"/>
        <v>26.086956521739129</v>
      </c>
      <c r="Q332" s="63"/>
    </row>
    <row r="333" spans="1:17" s="17" customFormat="1" ht="18" customHeight="1">
      <c r="A333" s="194">
        <v>12</v>
      </c>
      <c r="B333" s="88" t="s">
        <v>286</v>
      </c>
      <c r="C333" s="57">
        <f t="shared" si="286"/>
        <v>28</v>
      </c>
      <c r="D333" s="173"/>
      <c r="E333" s="58">
        <f t="shared" si="287"/>
        <v>19</v>
      </c>
      <c r="F333" s="53">
        <v>9</v>
      </c>
      <c r="G333" s="38">
        <v>0</v>
      </c>
      <c r="H333" s="39">
        <f t="shared" si="293"/>
        <v>0</v>
      </c>
      <c r="I333" s="38">
        <v>0</v>
      </c>
      <c r="J333" s="39">
        <f t="shared" si="294"/>
        <v>0</v>
      </c>
      <c r="K333" s="38">
        <v>3</v>
      </c>
      <c r="L333" s="40">
        <f t="shared" si="295"/>
        <v>10.714285714285714</v>
      </c>
      <c r="M333" s="38">
        <v>23</v>
      </c>
      <c r="N333" s="40">
        <f t="shared" si="291"/>
        <v>82.142857142857139</v>
      </c>
      <c r="O333" s="38">
        <v>2</v>
      </c>
      <c r="P333" s="40">
        <f t="shared" si="292"/>
        <v>7.1428571428571432</v>
      </c>
      <c r="Q333" s="63"/>
    </row>
    <row r="334" spans="1:17" s="77" customFormat="1" ht="20.100000000000001" customHeight="1">
      <c r="A334" s="265" t="s">
        <v>481</v>
      </c>
      <c r="B334" s="265"/>
      <c r="C334" s="30">
        <f>SUM(C322:C333)</f>
        <v>462</v>
      </c>
      <c r="D334" s="30">
        <f t="shared" ref="D334:O334" si="296">SUM(D322:D333)</f>
        <v>3</v>
      </c>
      <c r="E334" s="30">
        <f t="shared" si="296"/>
        <v>335</v>
      </c>
      <c r="F334" s="30">
        <f t="shared" si="296"/>
        <v>127</v>
      </c>
      <c r="G334" s="30">
        <f t="shared" si="296"/>
        <v>1</v>
      </c>
      <c r="H334" s="44">
        <f t="shared" si="293"/>
        <v>0.21645021645021645</v>
      </c>
      <c r="I334" s="30">
        <f t="shared" si="296"/>
        <v>2</v>
      </c>
      <c r="J334" s="44">
        <f t="shared" si="294"/>
        <v>0.4329004329004329</v>
      </c>
      <c r="K334" s="30">
        <f t="shared" si="296"/>
        <v>24</v>
      </c>
      <c r="L334" s="44">
        <f t="shared" si="295"/>
        <v>5.1948051948051948</v>
      </c>
      <c r="M334" s="30">
        <f t="shared" si="296"/>
        <v>378</v>
      </c>
      <c r="N334" s="44">
        <f t="shared" ref="N334:N335" si="297">M334*100/C334</f>
        <v>81.818181818181813</v>
      </c>
      <c r="O334" s="30">
        <f t="shared" si="296"/>
        <v>57</v>
      </c>
      <c r="P334" s="44">
        <f t="shared" ref="P334:P335" si="298">O334*100/C334</f>
        <v>12.337662337662337</v>
      </c>
      <c r="Q334" s="30"/>
    </row>
    <row r="335" spans="1:17" s="77" customFormat="1" ht="39.950000000000003" customHeight="1">
      <c r="A335" s="259" t="s">
        <v>482</v>
      </c>
      <c r="B335" s="260"/>
      <c r="C335" s="32">
        <f>SUM(C313,C317,C334)</f>
        <v>2415</v>
      </c>
      <c r="D335" s="32">
        <f>SUM(D313,D317,D334)</f>
        <v>13</v>
      </c>
      <c r="E335" s="32">
        <f>SUM(E313,E317,E334)</f>
        <v>886</v>
      </c>
      <c r="F335" s="32">
        <f>SUM(F313,F317,F334)</f>
        <v>1529</v>
      </c>
      <c r="G335" s="32">
        <f>SUM(G313,G317,G334)</f>
        <v>13</v>
      </c>
      <c r="H335" s="78">
        <f t="shared" si="293"/>
        <v>0.5383022774327122</v>
      </c>
      <c r="I335" s="32">
        <f>SUM(I313,I317,I334)</f>
        <v>57</v>
      </c>
      <c r="J335" s="42">
        <f t="shared" si="294"/>
        <v>2.360248447204969</v>
      </c>
      <c r="K335" s="32">
        <f>SUM(K313,K317,K334)</f>
        <v>263</v>
      </c>
      <c r="L335" s="42">
        <f t="shared" si="295"/>
        <v>10.890269151138716</v>
      </c>
      <c r="M335" s="32">
        <f>SUM(M313,M317,M334)</f>
        <v>1973</v>
      </c>
      <c r="N335" s="42">
        <f t="shared" si="297"/>
        <v>81.697722567287784</v>
      </c>
      <c r="O335" s="32">
        <f>SUM(O313,O317,O334)</f>
        <v>109</v>
      </c>
      <c r="P335" s="42">
        <f t="shared" si="298"/>
        <v>4.5134575569358182</v>
      </c>
      <c r="Q335" s="32"/>
    </row>
    <row r="336" spans="1:17" ht="15" customHeight="1">
      <c r="Q336" s="96"/>
    </row>
    <row r="337" spans="1:17" s="13" customFormat="1" ht="18" customHeight="1">
      <c r="A337" s="2"/>
      <c r="B337" s="34"/>
      <c r="C337" s="2"/>
      <c r="D337" s="2"/>
      <c r="E337" s="2"/>
      <c r="F337" s="2"/>
      <c r="G337" s="2"/>
      <c r="H337" s="2"/>
      <c r="I337" s="2"/>
      <c r="J337" s="2"/>
      <c r="K337" s="2"/>
      <c r="L337" s="230" t="s">
        <v>393</v>
      </c>
      <c r="M337" s="230"/>
      <c r="N337" s="230"/>
      <c r="O337" s="230"/>
      <c r="P337" s="230"/>
      <c r="Q337" s="230"/>
    </row>
    <row r="338" spans="1:17" s="13" customFormat="1" ht="18" customHeight="1">
      <c r="A338" s="2"/>
      <c r="B338" s="9"/>
      <c r="C338" s="9"/>
      <c r="D338" s="9"/>
      <c r="E338" s="9"/>
      <c r="F338" s="9"/>
      <c r="G338" s="9"/>
      <c r="H338" s="9"/>
      <c r="I338" s="9"/>
      <c r="J338" s="2"/>
      <c r="K338" s="2"/>
      <c r="L338" s="214" t="s">
        <v>19</v>
      </c>
      <c r="M338" s="214"/>
      <c r="N338" s="214"/>
      <c r="O338" s="214"/>
      <c r="P338" s="214"/>
      <c r="Q338" s="214"/>
    </row>
    <row r="339" spans="1:17" s="13" customFormat="1" ht="18" customHeight="1">
      <c r="A339" s="214" t="s">
        <v>214</v>
      </c>
      <c r="B339" s="214"/>
      <c r="C339" s="214"/>
      <c r="D339" s="214"/>
      <c r="E339" s="214"/>
      <c r="F339" s="214"/>
      <c r="G339" s="214"/>
      <c r="H339" s="214"/>
      <c r="I339" s="214"/>
      <c r="J339" s="2"/>
      <c r="K339" s="2"/>
      <c r="L339" s="214" t="s">
        <v>17</v>
      </c>
      <c r="M339" s="214"/>
      <c r="N339" s="214"/>
      <c r="O339" s="214"/>
      <c r="P339" s="214"/>
      <c r="Q339" s="214"/>
    </row>
    <row r="340" spans="1:17" s="13" customFormat="1" ht="18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</row>
    <row r="341" spans="1:17" s="13" customFormat="1" ht="18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</row>
    <row r="342" spans="1:17" s="13" customFormat="1" ht="18" customHeight="1">
      <c r="A342" s="2"/>
      <c r="B342" s="34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</row>
    <row r="343" spans="1:17" s="13" customFormat="1" ht="18" customHeight="1">
      <c r="A343" s="2"/>
      <c r="B343" s="34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</row>
    <row r="344" spans="1:17" s="13" customFormat="1" ht="18" customHeight="1">
      <c r="A344" s="215" t="s">
        <v>267</v>
      </c>
      <c r="B344" s="215"/>
      <c r="C344" s="215"/>
      <c r="D344" s="215"/>
      <c r="E344" s="215"/>
      <c r="F344" s="215"/>
      <c r="G344" s="215"/>
      <c r="H344" s="215"/>
      <c r="I344" s="215"/>
      <c r="J344" s="2"/>
      <c r="K344" s="2"/>
      <c r="L344" s="215" t="s">
        <v>63</v>
      </c>
      <c r="M344" s="215"/>
      <c r="N344" s="215"/>
      <c r="O344" s="215"/>
      <c r="P344" s="215"/>
      <c r="Q344" s="215"/>
    </row>
    <row r="345" spans="1:17" s="13" customFormat="1" ht="18" customHeight="1">
      <c r="A345" s="181"/>
      <c r="B345" s="181"/>
      <c r="C345" s="181"/>
      <c r="D345" s="181"/>
      <c r="E345" s="181"/>
      <c r="F345" s="181"/>
      <c r="G345" s="181"/>
      <c r="H345" s="181"/>
      <c r="I345" s="181"/>
      <c r="J345" s="2"/>
      <c r="K345" s="2"/>
      <c r="L345" s="181"/>
      <c r="M345" s="181"/>
      <c r="N345" s="181"/>
      <c r="O345" s="181"/>
      <c r="P345" s="181"/>
      <c r="Q345" s="181"/>
    </row>
    <row r="346" spans="1:17" ht="18" customHeight="1">
      <c r="A346" s="216" t="s">
        <v>29</v>
      </c>
      <c r="B346" s="216"/>
      <c r="C346" s="216"/>
      <c r="D346" s="216"/>
      <c r="E346" s="216"/>
      <c r="F346" s="216"/>
      <c r="G346" s="66"/>
      <c r="K346" s="261" t="s">
        <v>6</v>
      </c>
      <c r="L346" s="261"/>
      <c r="M346" s="261"/>
      <c r="N346" s="261"/>
      <c r="O346" s="261"/>
      <c r="P346" s="261"/>
      <c r="Q346" s="261"/>
    </row>
    <row r="347" spans="1:17" ht="18" customHeight="1">
      <c r="A347" s="214" t="s">
        <v>107</v>
      </c>
      <c r="B347" s="214"/>
      <c r="C347" s="214"/>
      <c r="D347" s="214"/>
      <c r="E347" s="214"/>
      <c r="F347" s="214"/>
      <c r="G347" s="66"/>
      <c r="K347" s="256" t="s">
        <v>7</v>
      </c>
      <c r="L347" s="256"/>
      <c r="M347" s="256"/>
      <c r="N347" s="256"/>
      <c r="O347" s="256"/>
      <c r="P347" s="256"/>
      <c r="Q347" s="256"/>
    </row>
    <row r="348" spans="1:17" ht="18" customHeight="1">
      <c r="A348" s="214" t="s">
        <v>108</v>
      </c>
      <c r="B348" s="214"/>
      <c r="C348" s="214"/>
      <c r="D348" s="214"/>
      <c r="E348" s="214"/>
      <c r="F348" s="214"/>
      <c r="G348" s="67"/>
      <c r="K348" s="257"/>
      <c r="L348" s="257"/>
      <c r="M348" s="257"/>
      <c r="N348" s="257"/>
      <c r="O348" s="257"/>
      <c r="P348" s="257"/>
      <c r="Q348" s="257"/>
    </row>
    <row r="349" spans="1:17" s="70" customFormat="1" ht="18" customHeight="1">
      <c r="A349" s="219"/>
      <c r="B349" s="219"/>
      <c r="C349" s="219"/>
      <c r="D349" s="219"/>
      <c r="E349" s="219"/>
      <c r="F349" s="219"/>
      <c r="G349" s="69"/>
      <c r="H349" s="68"/>
      <c r="I349" s="68"/>
      <c r="J349" s="68"/>
    </row>
    <row r="350" spans="1:17" s="71" customFormat="1" ht="35.1" customHeight="1">
      <c r="A350" s="258" t="s">
        <v>266</v>
      </c>
      <c r="B350" s="258"/>
      <c r="C350" s="258"/>
      <c r="D350" s="258"/>
      <c r="E350" s="258"/>
      <c r="F350" s="258"/>
      <c r="G350" s="258"/>
      <c r="H350" s="258"/>
      <c r="I350" s="258"/>
      <c r="J350" s="258"/>
      <c r="K350" s="258"/>
      <c r="L350" s="258"/>
      <c r="M350" s="258"/>
      <c r="N350" s="258"/>
      <c r="O350" s="258"/>
      <c r="P350" s="258"/>
      <c r="Q350" s="258"/>
    </row>
    <row r="351" spans="1:17" s="76" customFormat="1" ht="24.95" customHeight="1">
      <c r="A351" s="269" t="s">
        <v>483</v>
      </c>
      <c r="B351" s="269"/>
      <c r="C351" s="269"/>
      <c r="D351" s="269"/>
      <c r="E351" s="269"/>
      <c r="F351" s="269"/>
      <c r="G351" s="269"/>
      <c r="H351" s="269"/>
      <c r="I351" s="269"/>
      <c r="J351" s="269"/>
      <c r="K351" s="269"/>
      <c r="L351" s="269"/>
      <c r="M351" s="269"/>
      <c r="N351" s="269"/>
      <c r="O351" s="269"/>
      <c r="P351" s="269"/>
      <c r="Q351" s="269"/>
    </row>
    <row r="352" spans="1:17" s="76" customFormat="1" ht="15" customHeight="1">
      <c r="A352" s="184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184"/>
      <c r="O352" s="184"/>
      <c r="P352" s="184"/>
      <c r="Q352" s="184"/>
    </row>
    <row r="353" spans="1:17" s="73" customFormat="1" ht="20.100000000000001" customHeight="1">
      <c r="A353" s="270" t="s">
        <v>0</v>
      </c>
      <c r="B353" s="270" t="s">
        <v>31</v>
      </c>
      <c r="C353" s="262" t="s">
        <v>8</v>
      </c>
      <c r="D353" s="262"/>
      <c r="E353" s="262"/>
      <c r="F353" s="262"/>
      <c r="G353" s="273" t="s">
        <v>16</v>
      </c>
      <c r="H353" s="274"/>
      <c r="I353" s="274"/>
      <c r="J353" s="274"/>
      <c r="K353" s="274"/>
      <c r="L353" s="274"/>
      <c r="M353" s="274"/>
      <c r="N353" s="274"/>
      <c r="O353" s="274"/>
      <c r="P353" s="274"/>
      <c r="Q353" s="222" t="s">
        <v>464</v>
      </c>
    </row>
    <row r="354" spans="1:17" s="73" customFormat="1" ht="20.100000000000001" customHeight="1">
      <c r="A354" s="270"/>
      <c r="B354" s="262"/>
      <c r="C354" s="253" t="s">
        <v>9</v>
      </c>
      <c r="D354" s="262" t="s">
        <v>10</v>
      </c>
      <c r="E354" s="262" t="s">
        <v>1</v>
      </c>
      <c r="F354" s="262" t="s">
        <v>2</v>
      </c>
      <c r="G354" s="262" t="s">
        <v>11</v>
      </c>
      <c r="H354" s="262"/>
      <c r="I354" s="262" t="s">
        <v>12</v>
      </c>
      <c r="J354" s="262"/>
      <c r="K354" s="262" t="s">
        <v>13</v>
      </c>
      <c r="L354" s="262"/>
      <c r="M354" s="262" t="s">
        <v>5</v>
      </c>
      <c r="N354" s="262"/>
      <c r="O354" s="262" t="s">
        <v>14</v>
      </c>
      <c r="P354" s="262"/>
      <c r="Q354" s="223"/>
    </row>
    <row r="355" spans="1:17" ht="20.100000000000001" customHeight="1">
      <c r="A355" s="270"/>
      <c r="B355" s="262"/>
      <c r="C355" s="253"/>
      <c r="D355" s="262"/>
      <c r="E355" s="262"/>
      <c r="F355" s="262"/>
      <c r="G355" s="74" t="s">
        <v>3</v>
      </c>
      <c r="H355" s="74" t="s">
        <v>4</v>
      </c>
      <c r="I355" s="74" t="s">
        <v>3</v>
      </c>
      <c r="J355" s="74" t="s">
        <v>4</v>
      </c>
      <c r="K355" s="74" t="s">
        <v>3</v>
      </c>
      <c r="L355" s="74" t="s">
        <v>4</v>
      </c>
      <c r="M355" s="74" t="s">
        <v>3</v>
      </c>
      <c r="N355" s="74" t="s">
        <v>4</v>
      </c>
      <c r="O355" s="74" t="s">
        <v>3</v>
      </c>
      <c r="P355" s="74" t="s">
        <v>4</v>
      </c>
      <c r="Q355" s="224"/>
    </row>
    <row r="356" spans="1:17" ht="30" customHeight="1">
      <c r="A356" s="123"/>
      <c r="B356" s="186" t="s">
        <v>211</v>
      </c>
      <c r="C356" s="185"/>
      <c r="D356" s="124"/>
      <c r="E356" s="124"/>
      <c r="F356" s="125"/>
      <c r="G356" s="126"/>
      <c r="H356" s="127"/>
      <c r="I356" s="127"/>
      <c r="J356" s="127"/>
      <c r="K356" s="127"/>
      <c r="L356" s="127"/>
      <c r="M356" s="127"/>
      <c r="N356" s="127"/>
      <c r="O356" s="127"/>
      <c r="P356" s="127"/>
      <c r="Q356" s="128"/>
    </row>
    <row r="357" spans="1:17" s="71" customFormat="1" ht="30" customHeight="1">
      <c r="A357" s="266" t="s">
        <v>44</v>
      </c>
      <c r="B357" s="267"/>
      <c r="C357" s="267"/>
      <c r="D357" s="267"/>
      <c r="E357" s="267"/>
      <c r="F357" s="268"/>
      <c r="G357" s="275"/>
      <c r="H357" s="276"/>
      <c r="I357" s="276"/>
      <c r="J357" s="276"/>
      <c r="K357" s="276"/>
      <c r="L357" s="276"/>
      <c r="M357" s="276"/>
      <c r="N357" s="276"/>
      <c r="O357" s="276"/>
      <c r="P357" s="276"/>
      <c r="Q357" s="80"/>
    </row>
    <row r="358" spans="1:17" s="17" customFormat="1" ht="24.95" customHeight="1">
      <c r="A358" s="194">
        <v>1</v>
      </c>
      <c r="B358" s="60" t="s">
        <v>88</v>
      </c>
      <c r="C358" s="54">
        <f t="shared" ref="C358:C359" si="299">SUM(G358,I358,K358,M358,O358)</f>
        <v>39</v>
      </c>
      <c r="D358" s="173">
        <v>34</v>
      </c>
      <c r="E358" s="62">
        <f>C358-F358</f>
        <v>10</v>
      </c>
      <c r="F358" s="53">
        <v>29</v>
      </c>
      <c r="G358" s="52">
        <v>1</v>
      </c>
      <c r="H358" s="40">
        <f>G358*100/C358</f>
        <v>2.5641025641025643</v>
      </c>
      <c r="I358" s="52">
        <v>3</v>
      </c>
      <c r="J358" s="40">
        <f>I358*100/C358</f>
        <v>7.6923076923076925</v>
      </c>
      <c r="K358" s="52">
        <v>5</v>
      </c>
      <c r="L358" s="40">
        <f>K358*100/C358</f>
        <v>12.820512820512821</v>
      </c>
      <c r="M358" s="52">
        <v>30</v>
      </c>
      <c r="N358" s="40">
        <f t="shared" ref="N358:N359" si="300">M358*100/C358</f>
        <v>76.92307692307692</v>
      </c>
      <c r="O358" s="52">
        <v>0</v>
      </c>
      <c r="P358" s="40">
        <f t="shared" ref="P358:P359" si="301">O358*100/C358</f>
        <v>0</v>
      </c>
      <c r="Q358" s="64"/>
    </row>
    <row r="359" spans="1:17" s="17" customFormat="1" ht="24.95" customHeight="1">
      <c r="A359" s="194">
        <v>2</v>
      </c>
      <c r="B359" s="60" t="s">
        <v>89</v>
      </c>
      <c r="C359" s="54">
        <f t="shared" si="299"/>
        <v>45</v>
      </c>
      <c r="D359" s="173">
        <v>43</v>
      </c>
      <c r="E359" s="62">
        <f>C359-F359</f>
        <v>5</v>
      </c>
      <c r="F359" s="53">
        <v>40</v>
      </c>
      <c r="G359" s="52">
        <v>2</v>
      </c>
      <c r="H359" s="40">
        <f>G359*100/C359</f>
        <v>4.4444444444444446</v>
      </c>
      <c r="I359" s="52">
        <v>2</v>
      </c>
      <c r="J359" s="40">
        <f>I359*100/C359</f>
        <v>4.4444444444444446</v>
      </c>
      <c r="K359" s="52">
        <v>8</v>
      </c>
      <c r="L359" s="40">
        <f>K359*100/C359</f>
        <v>17.777777777777779</v>
      </c>
      <c r="M359" s="52">
        <v>29</v>
      </c>
      <c r="N359" s="40">
        <f t="shared" si="300"/>
        <v>64.444444444444443</v>
      </c>
      <c r="O359" s="52">
        <v>4</v>
      </c>
      <c r="P359" s="40">
        <f t="shared" si="301"/>
        <v>8.8888888888888893</v>
      </c>
      <c r="Q359" s="162"/>
    </row>
    <row r="360" spans="1:17" s="77" customFormat="1" ht="30" customHeight="1">
      <c r="A360" s="265" t="s">
        <v>27</v>
      </c>
      <c r="B360" s="265"/>
      <c r="C360" s="30">
        <f>SUM(C358:C359)</f>
        <v>84</v>
      </c>
      <c r="D360" s="30">
        <f t="shared" ref="D360:O360" si="302">SUM(D358:D359)</f>
        <v>77</v>
      </c>
      <c r="E360" s="30">
        <f t="shared" si="302"/>
        <v>15</v>
      </c>
      <c r="F360" s="30">
        <f t="shared" si="302"/>
        <v>69</v>
      </c>
      <c r="G360" s="30">
        <f t="shared" si="302"/>
        <v>3</v>
      </c>
      <c r="H360" s="44">
        <f>G360*100/C360</f>
        <v>3.5714285714285716</v>
      </c>
      <c r="I360" s="30">
        <f t="shared" si="302"/>
        <v>5</v>
      </c>
      <c r="J360" s="44">
        <f>I360*100/C360</f>
        <v>5.9523809523809526</v>
      </c>
      <c r="K360" s="30">
        <f t="shared" si="302"/>
        <v>13</v>
      </c>
      <c r="L360" s="44">
        <f>K360*100/C360</f>
        <v>15.476190476190476</v>
      </c>
      <c r="M360" s="30">
        <f t="shared" si="302"/>
        <v>59</v>
      </c>
      <c r="N360" s="44">
        <f>M360*100/C360</f>
        <v>70.238095238095241</v>
      </c>
      <c r="O360" s="30">
        <f t="shared" si="302"/>
        <v>4</v>
      </c>
      <c r="P360" s="44">
        <f>O360*100/C360</f>
        <v>4.7619047619047619</v>
      </c>
      <c r="Q360" s="30"/>
    </row>
    <row r="361" spans="1:17" s="71" customFormat="1" ht="30" customHeight="1">
      <c r="A361" s="266" t="s">
        <v>43</v>
      </c>
      <c r="B361" s="267"/>
      <c r="C361" s="267"/>
      <c r="D361" s="267"/>
      <c r="E361" s="267"/>
      <c r="F361" s="268"/>
      <c r="G361" s="275"/>
      <c r="H361" s="276"/>
      <c r="I361" s="276"/>
      <c r="J361" s="276"/>
      <c r="K361" s="276"/>
      <c r="L361" s="276"/>
      <c r="M361" s="276"/>
      <c r="N361" s="276"/>
      <c r="O361" s="276"/>
      <c r="P361" s="276"/>
      <c r="Q361" s="80"/>
    </row>
    <row r="362" spans="1:17" s="17" customFormat="1" ht="24.95" customHeight="1">
      <c r="A362" s="194">
        <v>1</v>
      </c>
      <c r="B362" s="60" t="s">
        <v>199</v>
      </c>
      <c r="C362" s="54">
        <f t="shared" ref="C362:C366" si="303">SUM(G362,I362,K362,M362,O362)</f>
        <v>34</v>
      </c>
      <c r="D362" s="173">
        <v>32</v>
      </c>
      <c r="E362" s="58">
        <f t="shared" ref="E362:E366" si="304">C362-F362</f>
        <v>9</v>
      </c>
      <c r="F362" s="53">
        <v>25</v>
      </c>
      <c r="G362" s="38">
        <v>6</v>
      </c>
      <c r="H362" s="40">
        <f t="shared" ref="H362:H366" si="305">G362*100/C362</f>
        <v>17.647058823529413</v>
      </c>
      <c r="I362" s="38">
        <v>4</v>
      </c>
      <c r="J362" s="40">
        <f t="shared" ref="J362:J366" si="306">I362*100/C362</f>
        <v>11.764705882352942</v>
      </c>
      <c r="K362" s="38">
        <v>7</v>
      </c>
      <c r="L362" s="40">
        <f t="shared" ref="L362:L366" si="307">K362*100/C362</f>
        <v>20.588235294117649</v>
      </c>
      <c r="M362" s="38">
        <v>17</v>
      </c>
      <c r="N362" s="40">
        <f t="shared" ref="N362:N366" si="308">M362*100/C362</f>
        <v>50</v>
      </c>
      <c r="O362" s="38">
        <v>0</v>
      </c>
      <c r="P362" s="40">
        <f t="shared" ref="P362:P366" si="309">O362*100/C362</f>
        <v>0</v>
      </c>
      <c r="Q362" s="63"/>
    </row>
    <row r="363" spans="1:17" s="17" customFormat="1" ht="24.95" customHeight="1">
      <c r="A363" s="194">
        <v>2</v>
      </c>
      <c r="B363" s="60" t="s">
        <v>200</v>
      </c>
      <c r="C363" s="54">
        <f t="shared" si="303"/>
        <v>42</v>
      </c>
      <c r="D363" s="173">
        <v>41</v>
      </c>
      <c r="E363" s="58">
        <f t="shared" si="304"/>
        <v>8</v>
      </c>
      <c r="F363" s="53">
        <v>34</v>
      </c>
      <c r="G363" s="38">
        <v>4</v>
      </c>
      <c r="H363" s="40">
        <f t="shared" si="305"/>
        <v>9.5238095238095237</v>
      </c>
      <c r="I363" s="38">
        <v>6</v>
      </c>
      <c r="J363" s="40">
        <f t="shared" si="306"/>
        <v>14.285714285714286</v>
      </c>
      <c r="K363" s="38">
        <v>26</v>
      </c>
      <c r="L363" s="40">
        <f t="shared" si="307"/>
        <v>61.904761904761905</v>
      </c>
      <c r="M363" s="38">
        <v>5</v>
      </c>
      <c r="N363" s="40">
        <f t="shared" si="308"/>
        <v>11.904761904761905</v>
      </c>
      <c r="O363" s="38">
        <v>1</v>
      </c>
      <c r="P363" s="40">
        <f t="shared" si="309"/>
        <v>2.3809523809523809</v>
      </c>
      <c r="Q363" s="63"/>
    </row>
    <row r="364" spans="1:17" s="17" customFormat="1" ht="24.95" customHeight="1">
      <c r="A364" s="194">
        <v>3</v>
      </c>
      <c r="B364" s="60" t="s">
        <v>364</v>
      </c>
      <c r="C364" s="54">
        <f t="shared" si="303"/>
        <v>39</v>
      </c>
      <c r="D364" s="173">
        <v>36</v>
      </c>
      <c r="E364" s="62">
        <f t="shared" si="304"/>
        <v>4</v>
      </c>
      <c r="F364" s="53">
        <v>35</v>
      </c>
      <c r="G364" s="38">
        <v>3</v>
      </c>
      <c r="H364" s="40">
        <f t="shared" si="305"/>
        <v>7.6923076923076925</v>
      </c>
      <c r="I364" s="38">
        <v>9</v>
      </c>
      <c r="J364" s="40">
        <f t="shared" si="306"/>
        <v>23.076923076923077</v>
      </c>
      <c r="K364" s="38">
        <v>13</v>
      </c>
      <c r="L364" s="40">
        <f t="shared" si="307"/>
        <v>33.333333333333336</v>
      </c>
      <c r="M364" s="38">
        <v>14</v>
      </c>
      <c r="N364" s="40">
        <f t="shared" si="308"/>
        <v>35.897435897435898</v>
      </c>
      <c r="O364" s="38">
        <v>0</v>
      </c>
      <c r="P364" s="40">
        <f t="shared" si="309"/>
        <v>0</v>
      </c>
      <c r="Q364" s="63"/>
    </row>
    <row r="365" spans="1:17" s="17" customFormat="1" ht="24.95" customHeight="1">
      <c r="A365" s="194">
        <v>4</v>
      </c>
      <c r="B365" s="60" t="s">
        <v>365</v>
      </c>
      <c r="C365" s="54">
        <f t="shared" si="303"/>
        <v>21</v>
      </c>
      <c r="D365" s="173">
        <v>19</v>
      </c>
      <c r="E365" s="62">
        <f t="shared" si="304"/>
        <v>3</v>
      </c>
      <c r="F365" s="53">
        <v>18</v>
      </c>
      <c r="G365" s="38">
        <v>0</v>
      </c>
      <c r="H365" s="40">
        <f t="shared" si="305"/>
        <v>0</v>
      </c>
      <c r="I365" s="38">
        <v>6</v>
      </c>
      <c r="J365" s="40">
        <f t="shared" si="306"/>
        <v>28.571428571428573</v>
      </c>
      <c r="K365" s="38">
        <v>7</v>
      </c>
      <c r="L365" s="40">
        <f t="shared" si="307"/>
        <v>33.333333333333336</v>
      </c>
      <c r="M365" s="38">
        <v>8</v>
      </c>
      <c r="N365" s="40">
        <f t="shared" si="308"/>
        <v>38.095238095238095</v>
      </c>
      <c r="O365" s="38">
        <v>0</v>
      </c>
      <c r="P365" s="40">
        <f t="shared" si="309"/>
        <v>0</v>
      </c>
      <c r="Q365" s="63"/>
    </row>
    <row r="366" spans="1:17" s="17" customFormat="1" ht="24.95" customHeight="1">
      <c r="A366" s="194">
        <v>5</v>
      </c>
      <c r="B366" s="60" t="s">
        <v>411</v>
      </c>
      <c r="C366" s="54">
        <f t="shared" si="303"/>
        <v>8</v>
      </c>
      <c r="D366" s="173">
        <v>6</v>
      </c>
      <c r="E366" s="62">
        <f t="shared" si="304"/>
        <v>5</v>
      </c>
      <c r="F366" s="53">
        <v>3</v>
      </c>
      <c r="G366" s="52">
        <v>0</v>
      </c>
      <c r="H366" s="40">
        <f t="shared" si="305"/>
        <v>0</v>
      </c>
      <c r="I366" s="52">
        <v>5</v>
      </c>
      <c r="J366" s="40">
        <f t="shared" si="306"/>
        <v>62.5</v>
      </c>
      <c r="K366" s="52">
        <v>3</v>
      </c>
      <c r="L366" s="40">
        <f t="shared" si="307"/>
        <v>37.5</v>
      </c>
      <c r="M366" s="52">
        <v>0</v>
      </c>
      <c r="N366" s="40">
        <f t="shared" si="308"/>
        <v>0</v>
      </c>
      <c r="O366" s="52">
        <v>0</v>
      </c>
      <c r="P366" s="40">
        <f t="shared" si="309"/>
        <v>0</v>
      </c>
      <c r="Q366" s="163"/>
    </row>
    <row r="367" spans="1:17" s="77" customFormat="1" ht="30" customHeight="1">
      <c r="A367" s="265" t="s">
        <v>484</v>
      </c>
      <c r="B367" s="265"/>
      <c r="C367" s="30">
        <f>SUM(C362:C366)</f>
        <v>144</v>
      </c>
      <c r="D367" s="30">
        <f t="shared" ref="D367:O367" si="310">SUM(D362:D366)</f>
        <v>134</v>
      </c>
      <c r="E367" s="30">
        <f t="shared" si="310"/>
        <v>29</v>
      </c>
      <c r="F367" s="30">
        <f t="shared" si="310"/>
        <v>115</v>
      </c>
      <c r="G367" s="30">
        <f t="shared" si="310"/>
        <v>13</v>
      </c>
      <c r="H367" s="44">
        <f>G367*100/C367</f>
        <v>9.0277777777777786</v>
      </c>
      <c r="I367" s="30">
        <f t="shared" si="310"/>
        <v>30</v>
      </c>
      <c r="J367" s="44">
        <f>I367*100/C367</f>
        <v>20.833333333333332</v>
      </c>
      <c r="K367" s="30">
        <f t="shared" si="310"/>
        <v>56</v>
      </c>
      <c r="L367" s="44">
        <f>K367*100/C367</f>
        <v>38.888888888888886</v>
      </c>
      <c r="M367" s="30">
        <f t="shared" si="310"/>
        <v>44</v>
      </c>
      <c r="N367" s="44">
        <f t="shared" ref="N367" si="311">M367*100/C367</f>
        <v>30.555555555555557</v>
      </c>
      <c r="O367" s="30">
        <f t="shared" si="310"/>
        <v>1</v>
      </c>
      <c r="P367" s="44">
        <f t="shared" ref="P367" si="312">O367*100/C367</f>
        <v>0.69444444444444442</v>
      </c>
      <c r="Q367" s="30"/>
    </row>
    <row r="368" spans="1:17" s="73" customFormat="1" ht="20.100000000000001" customHeight="1">
      <c r="A368" s="270" t="s">
        <v>0</v>
      </c>
      <c r="B368" s="270" t="s">
        <v>31</v>
      </c>
      <c r="C368" s="262" t="s">
        <v>8</v>
      </c>
      <c r="D368" s="262"/>
      <c r="E368" s="262"/>
      <c r="F368" s="262"/>
      <c r="G368" s="273" t="s">
        <v>16</v>
      </c>
      <c r="H368" s="274"/>
      <c r="I368" s="274"/>
      <c r="J368" s="274"/>
      <c r="K368" s="274"/>
      <c r="L368" s="274"/>
      <c r="M368" s="274"/>
      <c r="N368" s="274"/>
      <c r="O368" s="274"/>
      <c r="P368" s="274"/>
      <c r="Q368" s="222" t="s">
        <v>464</v>
      </c>
    </row>
    <row r="369" spans="1:17" s="73" customFormat="1" ht="20.100000000000001" customHeight="1">
      <c r="A369" s="270"/>
      <c r="B369" s="262"/>
      <c r="C369" s="253" t="s">
        <v>9</v>
      </c>
      <c r="D369" s="262" t="s">
        <v>10</v>
      </c>
      <c r="E369" s="262" t="s">
        <v>1</v>
      </c>
      <c r="F369" s="262" t="s">
        <v>2</v>
      </c>
      <c r="G369" s="262" t="s">
        <v>11</v>
      </c>
      <c r="H369" s="262"/>
      <c r="I369" s="262" t="s">
        <v>12</v>
      </c>
      <c r="J369" s="262"/>
      <c r="K369" s="262" t="s">
        <v>13</v>
      </c>
      <c r="L369" s="262"/>
      <c r="M369" s="262" t="s">
        <v>5</v>
      </c>
      <c r="N369" s="262"/>
      <c r="O369" s="262" t="s">
        <v>14</v>
      </c>
      <c r="P369" s="262"/>
      <c r="Q369" s="223"/>
    </row>
    <row r="370" spans="1:17" ht="20.100000000000001" customHeight="1">
      <c r="A370" s="270"/>
      <c r="B370" s="262"/>
      <c r="C370" s="253"/>
      <c r="D370" s="262"/>
      <c r="E370" s="262"/>
      <c r="F370" s="262"/>
      <c r="G370" s="74" t="s">
        <v>3</v>
      </c>
      <c r="H370" s="74" t="s">
        <v>4</v>
      </c>
      <c r="I370" s="74" t="s">
        <v>3</v>
      </c>
      <c r="J370" s="74" t="s">
        <v>4</v>
      </c>
      <c r="K370" s="74" t="s">
        <v>3</v>
      </c>
      <c r="L370" s="74" t="s">
        <v>4</v>
      </c>
      <c r="M370" s="74" t="s">
        <v>3</v>
      </c>
      <c r="N370" s="74" t="s">
        <v>4</v>
      </c>
      <c r="O370" s="74" t="s">
        <v>3</v>
      </c>
      <c r="P370" s="74" t="s">
        <v>4</v>
      </c>
      <c r="Q370" s="224"/>
    </row>
    <row r="371" spans="1:17" ht="30" customHeight="1">
      <c r="A371" s="123"/>
      <c r="B371" s="186" t="s">
        <v>137</v>
      </c>
      <c r="C371" s="185"/>
      <c r="D371" s="124"/>
      <c r="E371" s="124"/>
      <c r="F371" s="125"/>
      <c r="G371" s="126"/>
      <c r="H371" s="127"/>
      <c r="I371" s="127"/>
      <c r="J371" s="127"/>
      <c r="K371" s="127"/>
      <c r="L371" s="127"/>
      <c r="M371" s="127"/>
      <c r="N371" s="127"/>
      <c r="O371" s="127"/>
      <c r="P371" s="127"/>
      <c r="Q371" s="128"/>
    </row>
    <row r="372" spans="1:17" s="71" customFormat="1" ht="30" customHeight="1">
      <c r="A372" s="266" t="s">
        <v>44</v>
      </c>
      <c r="B372" s="267"/>
      <c r="C372" s="267"/>
      <c r="D372" s="267"/>
      <c r="E372" s="267"/>
      <c r="F372" s="268"/>
      <c r="G372" s="275"/>
      <c r="H372" s="276"/>
      <c r="I372" s="276"/>
      <c r="J372" s="276"/>
      <c r="K372" s="276"/>
      <c r="L372" s="276"/>
      <c r="M372" s="276"/>
      <c r="N372" s="276"/>
      <c r="O372" s="276"/>
      <c r="P372" s="276"/>
      <c r="Q372" s="80"/>
    </row>
    <row r="373" spans="1:17" s="17" customFormat="1" ht="30" customHeight="1">
      <c r="A373" s="194">
        <v>1</v>
      </c>
      <c r="B373" s="97" t="s">
        <v>58</v>
      </c>
      <c r="C373" s="54">
        <f t="shared" ref="C373" si="313">SUM(G373,I373,K373,M373,O373)</f>
        <v>22</v>
      </c>
      <c r="D373" s="173">
        <v>21</v>
      </c>
      <c r="E373" s="55">
        <f>C373-F373</f>
        <v>17</v>
      </c>
      <c r="F373" s="53">
        <v>5</v>
      </c>
      <c r="G373" s="38">
        <v>0</v>
      </c>
      <c r="H373" s="39">
        <f>G373*100/C373</f>
        <v>0</v>
      </c>
      <c r="I373" s="38">
        <v>1</v>
      </c>
      <c r="J373" s="39">
        <f>I373*100/C373</f>
        <v>4.5454545454545459</v>
      </c>
      <c r="K373" s="38">
        <v>2</v>
      </c>
      <c r="L373" s="40">
        <f>K373*100/C373</f>
        <v>9.0909090909090917</v>
      </c>
      <c r="M373" s="38">
        <v>17</v>
      </c>
      <c r="N373" s="40">
        <f>M373*100/C373</f>
        <v>77.272727272727266</v>
      </c>
      <c r="O373" s="38">
        <v>2</v>
      </c>
      <c r="P373" s="40">
        <f>O373*100/C373</f>
        <v>9.0909090909090917</v>
      </c>
      <c r="Q373" s="104"/>
    </row>
    <row r="374" spans="1:17" s="17" customFormat="1" ht="30" customHeight="1">
      <c r="A374" s="194">
        <v>2</v>
      </c>
      <c r="B374" s="88" t="s">
        <v>126</v>
      </c>
      <c r="C374" s="57">
        <f>SUM(G374,I374,K374,M374,O374)</f>
        <v>33</v>
      </c>
      <c r="D374" s="173">
        <v>28</v>
      </c>
      <c r="E374" s="58">
        <f t="shared" ref="E374" si="314">C374-F374</f>
        <v>23</v>
      </c>
      <c r="F374" s="53">
        <v>10</v>
      </c>
      <c r="G374" s="38">
        <v>0</v>
      </c>
      <c r="H374" s="39">
        <f t="shared" ref="H374:H375" si="315">G374*100/C374</f>
        <v>0</v>
      </c>
      <c r="I374" s="38">
        <v>0</v>
      </c>
      <c r="J374" s="39">
        <f t="shared" ref="J374:J375" si="316">I374*100/C374</f>
        <v>0</v>
      </c>
      <c r="K374" s="38">
        <v>3</v>
      </c>
      <c r="L374" s="40">
        <f t="shared" ref="L374:L375" si="317">K374*100/C374</f>
        <v>9.0909090909090917</v>
      </c>
      <c r="M374" s="38">
        <v>24</v>
      </c>
      <c r="N374" s="40">
        <f t="shared" ref="N374:N375" si="318">M374*100/C374</f>
        <v>72.727272727272734</v>
      </c>
      <c r="O374" s="38">
        <v>6</v>
      </c>
      <c r="P374" s="40">
        <f t="shared" ref="P374:P375" si="319">O374*100/C374</f>
        <v>18.181818181818183</v>
      </c>
      <c r="Q374" s="163" t="s">
        <v>474</v>
      </c>
    </row>
    <row r="375" spans="1:17" s="17" customFormat="1" ht="30" customHeight="1">
      <c r="A375" s="194">
        <v>3</v>
      </c>
      <c r="B375" s="88" t="s">
        <v>287</v>
      </c>
      <c r="C375" s="57">
        <f t="shared" ref="C375" si="320">SUM(G375,I375,K375,M375,O375)</f>
        <v>49</v>
      </c>
      <c r="D375" s="173">
        <v>42</v>
      </c>
      <c r="E375" s="58">
        <f>C375-F375</f>
        <v>40</v>
      </c>
      <c r="F375" s="53">
        <v>9</v>
      </c>
      <c r="G375" s="38">
        <v>0</v>
      </c>
      <c r="H375" s="39">
        <f t="shared" si="315"/>
        <v>0</v>
      </c>
      <c r="I375" s="38">
        <v>0</v>
      </c>
      <c r="J375" s="39">
        <f t="shared" si="316"/>
        <v>0</v>
      </c>
      <c r="K375" s="38">
        <v>2</v>
      </c>
      <c r="L375" s="40">
        <f t="shared" si="317"/>
        <v>4.0816326530612246</v>
      </c>
      <c r="M375" s="38">
        <v>38</v>
      </c>
      <c r="N375" s="40">
        <f t="shared" si="318"/>
        <v>77.551020408163268</v>
      </c>
      <c r="O375" s="38">
        <v>9</v>
      </c>
      <c r="P375" s="40">
        <f t="shared" si="319"/>
        <v>18.367346938775512</v>
      </c>
      <c r="Q375" s="63"/>
    </row>
    <row r="376" spans="1:17" s="77" customFormat="1" ht="30" customHeight="1">
      <c r="A376" s="265" t="s">
        <v>485</v>
      </c>
      <c r="B376" s="265"/>
      <c r="C376" s="30">
        <f>SUM(C373:C375)</f>
        <v>104</v>
      </c>
      <c r="D376" s="30">
        <f t="shared" ref="D376:O376" si="321">SUM(D373:D375)</f>
        <v>91</v>
      </c>
      <c r="E376" s="30">
        <f t="shared" si="321"/>
        <v>80</v>
      </c>
      <c r="F376" s="30">
        <f t="shared" si="321"/>
        <v>24</v>
      </c>
      <c r="G376" s="30">
        <f t="shared" si="321"/>
        <v>0</v>
      </c>
      <c r="H376" s="44">
        <f>G376*100/C376</f>
        <v>0</v>
      </c>
      <c r="I376" s="30">
        <f t="shared" si="321"/>
        <v>1</v>
      </c>
      <c r="J376" s="44">
        <f>I376*100/C376</f>
        <v>0.96153846153846156</v>
      </c>
      <c r="K376" s="30">
        <f t="shared" si="321"/>
        <v>7</v>
      </c>
      <c r="L376" s="44">
        <f>K376*100/C376</f>
        <v>6.7307692307692308</v>
      </c>
      <c r="M376" s="30">
        <f t="shared" si="321"/>
        <v>79</v>
      </c>
      <c r="N376" s="44">
        <f>M376*100/C376</f>
        <v>75.961538461538467</v>
      </c>
      <c r="O376" s="30">
        <f t="shared" si="321"/>
        <v>17</v>
      </c>
      <c r="P376" s="44">
        <f>O376*100/C376</f>
        <v>16.346153846153847</v>
      </c>
      <c r="Q376" s="30"/>
    </row>
    <row r="377" spans="1:17" s="81" customFormat="1" ht="39.950000000000003" customHeight="1">
      <c r="A377" s="259" t="s">
        <v>486</v>
      </c>
      <c r="B377" s="260"/>
      <c r="C377" s="32">
        <f>SUM(C360,C367,C376)</f>
        <v>332</v>
      </c>
      <c r="D377" s="32">
        <f t="shared" ref="D377:O377" si="322">SUM(D360,D367,D376)</f>
        <v>302</v>
      </c>
      <c r="E377" s="32">
        <f t="shared" si="322"/>
        <v>124</v>
      </c>
      <c r="F377" s="32">
        <f t="shared" si="322"/>
        <v>208</v>
      </c>
      <c r="G377" s="32">
        <f t="shared" si="322"/>
        <v>16</v>
      </c>
      <c r="H377" s="78">
        <f>G377*100/C377</f>
        <v>4.8192771084337354</v>
      </c>
      <c r="I377" s="32">
        <f t="shared" si="322"/>
        <v>36</v>
      </c>
      <c r="J377" s="42">
        <f>I377*100/C377</f>
        <v>10.843373493975903</v>
      </c>
      <c r="K377" s="32">
        <f t="shared" si="322"/>
        <v>76</v>
      </c>
      <c r="L377" s="42">
        <f>K377*100/C377</f>
        <v>22.891566265060241</v>
      </c>
      <c r="M377" s="32">
        <f t="shared" si="322"/>
        <v>182</v>
      </c>
      <c r="N377" s="42">
        <f>M377*100/C377</f>
        <v>54.819277108433738</v>
      </c>
      <c r="O377" s="32">
        <f t="shared" si="322"/>
        <v>22</v>
      </c>
      <c r="P377" s="42">
        <f>O377*100/C377</f>
        <v>6.6265060240963853</v>
      </c>
      <c r="Q377" s="32"/>
    </row>
    <row r="378" spans="1:17" ht="20.100000000000001" customHeight="1">
      <c r="B378" s="2"/>
    </row>
    <row r="379" spans="1:17" s="13" customFormat="1" ht="20.100000000000001" customHeight="1">
      <c r="A379" s="2"/>
      <c r="B379" s="34"/>
      <c r="C379" s="2"/>
      <c r="D379" s="2"/>
      <c r="E379" s="2"/>
      <c r="F379" s="2"/>
      <c r="G379" s="2"/>
      <c r="H379" s="2"/>
      <c r="I379" s="2"/>
      <c r="J379" s="2"/>
      <c r="K379" s="2"/>
      <c r="L379" s="230" t="s">
        <v>487</v>
      </c>
      <c r="M379" s="230"/>
      <c r="N379" s="230"/>
      <c r="O379" s="230"/>
      <c r="P379" s="230"/>
      <c r="Q379" s="230"/>
    </row>
    <row r="380" spans="1:17" s="13" customFormat="1" ht="20.100000000000001" customHeight="1">
      <c r="A380" s="2"/>
      <c r="B380" s="9"/>
      <c r="C380" s="9"/>
      <c r="D380" s="9"/>
      <c r="E380" s="9"/>
      <c r="F380" s="9"/>
      <c r="G380" s="9"/>
      <c r="H380" s="9"/>
      <c r="I380" s="9"/>
      <c r="J380" s="2"/>
      <c r="K380" s="2"/>
      <c r="L380" s="214" t="s">
        <v>19</v>
      </c>
      <c r="M380" s="214"/>
      <c r="N380" s="214"/>
      <c r="O380" s="214"/>
      <c r="P380" s="214"/>
      <c r="Q380" s="214"/>
    </row>
    <row r="381" spans="1:17" s="13" customFormat="1" ht="20.100000000000001" customHeight="1">
      <c r="A381" s="214" t="s">
        <v>214</v>
      </c>
      <c r="B381" s="214"/>
      <c r="C381" s="214"/>
      <c r="D381" s="214"/>
      <c r="E381" s="214"/>
      <c r="F381" s="214"/>
      <c r="G381" s="214"/>
      <c r="H381" s="214"/>
      <c r="I381" s="214"/>
      <c r="J381" s="2"/>
      <c r="K381" s="2"/>
      <c r="L381" s="214" t="s">
        <v>17</v>
      </c>
      <c r="M381" s="214"/>
      <c r="N381" s="214"/>
      <c r="O381" s="214"/>
      <c r="P381" s="214"/>
      <c r="Q381" s="214"/>
    </row>
    <row r="382" spans="1:17" s="13" customFormat="1" ht="20.100000000000001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</row>
    <row r="383" spans="1:17" s="13" customFormat="1" ht="20.100000000000001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</row>
    <row r="384" spans="1:17" s="13" customFormat="1" ht="20.100000000000001" customHeight="1">
      <c r="A384" s="2"/>
      <c r="B384" s="34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</row>
    <row r="385" spans="1:17" s="13" customFormat="1" ht="20.100000000000001" customHeight="1">
      <c r="A385" s="2"/>
      <c r="B385" s="34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</row>
    <row r="386" spans="1:17" s="13" customFormat="1" ht="20.100000000000001" customHeight="1">
      <c r="A386" s="215" t="s">
        <v>267</v>
      </c>
      <c r="B386" s="215"/>
      <c r="C386" s="215"/>
      <c r="D386" s="215"/>
      <c r="E386" s="215"/>
      <c r="F386" s="215"/>
      <c r="G386" s="215"/>
      <c r="H386" s="215"/>
      <c r="I386" s="215"/>
      <c r="J386" s="2"/>
      <c r="K386" s="2"/>
      <c r="L386" s="215" t="s">
        <v>63</v>
      </c>
      <c r="M386" s="215"/>
      <c r="N386" s="215"/>
      <c r="O386" s="215"/>
      <c r="P386" s="215"/>
      <c r="Q386" s="215"/>
    </row>
    <row r="387" spans="1:17" ht="18" customHeight="1">
      <c r="B387" s="183"/>
      <c r="C387" s="183"/>
      <c r="D387" s="183"/>
      <c r="E387" s="183"/>
      <c r="F387" s="183"/>
      <c r="L387" s="183"/>
      <c r="M387" s="183"/>
      <c r="N387" s="183"/>
      <c r="O387" s="183"/>
      <c r="P387" s="183"/>
      <c r="Q387" s="183"/>
    </row>
    <row r="388" spans="1:17" ht="18" customHeight="1">
      <c r="B388" s="183"/>
      <c r="C388" s="183"/>
      <c r="D388" s="183"/>
      <c r="E388" s="183"/>
      <c r="F388" s="183"/>
      <c r="L388" s="183"/>
      <c r="M388" s="183"/>
      <c r="N388" s="183"/>
      <c r="O388" s="183"/>
      <c r="P388" s="183"/>
      <c r="Q388" s="183"/>
    </row>
    <row r="389" spans="1:17" ht="18" customHeight="1">
      <c r="B389" s="183"/>
      <c r="C389" s="183"/>
      <c r="D389" s="183"/>
      <c r="E389" s="183"/>
      <c r="F389" s="183"/>
      <c r="L389" s="183"/>
      <c r="M389" s="183"/>
      <c r="N389" s="183"/>
      <c r="O389" s="183"/>
      <c r="P389" s="183"/>
      <c r="Q389" s="183"/>
    </row>
    <row r="390" spans="1:17" ht="18" customHeight="1">
      <c r="B390" s="183"/>
      <c r="C390" s="183"/>
      <c r="D390" s="183"/>
      <c r="E390" s="183"/>
      <c r="F390" s="183"/>
      <c r="L390" s="183"/>
      <c r="M390" s="183"/>
      <c r="N390" s="183"/>
      <c r="O390" s="183"/>
      <c r="P390" s="183"/>
      <c r="Q390" s="183"/>
    </row>
    <row r="391" spans="1:17" ht="15.95" customHeight="1">
      <c r="A391" s="216" t="s">
        <v>29</v>
      </c>
      <c r="B391" s="216"/>
      <c r="C391" s="216"/>
      <c r="D391" s="216"/>
      <c r="E391" s="216"/>
      <c r="F391" s="216"/>
      <c r="G391" s="66"/>
      <c r="K391" s="261" t="s">
        <v>6</v>
      </c>
      <c r="L391" s="261"/>
      <c r="M391" s="261"/>
      <c r="N391" s="261"/>
      <c r="O391" s="261"/>
      <c r="P391" s="261"/>
      <c r="Q391" s="261"/>
    </row>
    <row r="392" spans="1:17" ht="15.95" customHeight="1">
      <c r="A392" s="214" t="s">
        <v>107</v>
      </c>
      <c r="B392" s="214"/>
      <c r="C392" s="214"/>
      <c r="D392" s="214"/>
      <c r="E392" s="214"/>
      <c r="F392" s="214"/>
      <c r="G392" s="66"/>
      <c r="K392" s="256" t="s">
        <v>7</v>
      </c>
      <c r="L392" s="256"/>
      <c r="M392" s="256"/>
      <c r="N392" s="256"/>
      <c r="O392" s="256"/>
      <c r="P392" s="256"/>
      <c r="Q392" s="256"/>
    </row>
    <row r="393" spans="1:17" ht="15.95" customHeight="1">
      <c r="A393" s="214" t="s">
        <v>108</v>
      </c>
      <c r="B393" s="214"/>
      <c r="C393" s="214"/>
      <c r="D393" s="214"/>
      <c r="E393" s="214"/>
      <c r="F393" s="214"/>
      <c r="G393" s="67"/>
      <c r="K393" s="257"/>
      <c r="L393" s="257"/>
      <c r="M393" s="257"/>
      <c r="N393" s="257"/>
      <c r="O393" s="257"/>
      <c r="P393" s="257"/>
      <c r="Q393" s="257"/>
    </row>
    <row r="394" spans="1:17" s="70" customFormat="1" ht="9.9499999999999993" customHeight="1">
      <c r="A394" s="219"/>
      <c r="B394" s="219"/>
      <c r="C394" s="219"/>
      <c r="D394" s="219"/>
      <c r="E394" s="219"/>
      <c r="F394" s="219"/>
      <c r="G394" s="69"/>
      <c r="H394" s="68"/>
      <c r="I394" s="68"/>
      <c r="J394" s="68"/>
    </row>
    <row r="395" spans="1:17" s="71" customFormat="1" ht="24.95" customHeight="1">
      <c r="A395" s="258" t="s">
        <v>266</v>
      </c>
      <c r="B395" s="258"/>
      <c r="C395" s="258"/>
      <c r="D395" s="258"/>
      <c r="E395" s="258"/>
      <c r="F395" s="258"/>
      <c r="G395" s="258"/>
      <c r="H395" s="258"/>
      <c r="I395" s="258"/>
      <c r="J395" s="258"/>
      <c r="K395" s="258"/>
      <c r="L395" s="258"/>
      <c r="M395" s="258"/>
      <c r="N395" s="258"/>
      <c r="O395" s="258"/>
      <c r="P395" s="258"/>
      <c r="Q395" s="258"/>
    </row>
    <row r="396" spans="1:17" s="71" customFormat="1" ht="20.100000000000001" customHeight="1">
      <c r="A396" s="258" t="s">
        <v>28</v>
      </c>
      <c r="B396" s="258"/>
      <c r="C396" s="258"/>
      <c r="D396" s="258"/>
      <c r="E396" s="258"/>
      <c r="F396" s="258"/>
      <c r="G396" s="258"/>
      <c r="H396" s="258"/>
      <c r="I396" s="258"/>
      <c r="J396" s="258"/>
      <c r="K396" s="258"/>
      <c r="L396" s="258"/>
      <c r="M396" s="258"/>
      <c r="N396" s="258"/>
      <c r="O396" s="258"/>
      <c r="P396" s="258"/>
      <c r="Q396" s="258"/>
    </row>
    <row r="397" spans="1:17" s="71" customFormat="1" ht="9.9499999999999993" customHeight="1">
      <c r="A397" s="72"/>
      <c r="B397" s="72"/>
      <c r="C397" s="72"/>
      <c r="D397" s="72"/>
      <c r="E397" s="72"/>
      <c r="F397" s="72"/>
      <c r="G397" s="72"/>
      <c r="H397" s="72"/>
      <c r="I397" s="72"/>
      <c r="J397" s="72"/>
      <c r="K397" s="72"/>
      <c r="L397" s="72"/>
      <c r="M397" s="72"/>
      <c r="N397" s="72"/>
      <c r="O397" s="72"/>
      <c r="P397" s="72"/>
      <c r="Q397" s="72"/>
    </row>
    <row r="398" spans="1:17" s="73" customFormat="1" ht="17.100000000000001" customHeight="1">
      <c r="A398" s="270" t="s">
        <v>0</v>
      </c>
      <c r="B398" s="270" t="s">
        <v>31</v>
      </c>
      <c r="C398" s="262" t="s">
        <v>8</v>
      </c>
      <c r="D398" s="262"/>
      <c r="E398" s="262"/>
      <c r="F398" s="262"/>
      <c r="G398" s="273" t="s">
        <v>16</v>
      </c>
      <c r="H398" s="274"/>
      <c r="I398" s="274"/>
      <c r="J398" s="274"/>
      <c r="K398" s="274"/>
      <c r="L398" s="274"/>
      <c r="M398" s="274"/>
      <c r="N398" s="274"/>
      <c r="O398" s="274"/>
      <c r="P398" s="274"/>
      <c r="Q398" s="222" t="s">
        <v>464</v>
      </c>
    </row>
    <row r="399" spans="1:17" s="73" customFormat="1" ht="17.100000000000001" customHeight="1">
      <c r="A399" s="270"/>
      <c r="B399" s="262"/>
      <c r="C399" s="253" t="s">
        <v>9</v>
      </c>
      <c r="D399" s="262" t="s">
        <v>10</v>
      </c>
      <c r="E399" s="262" t="s">
        <v>1</v>
      </c>
      <c r="F399" s="262" t="s">
        <v>2</v>
      </c>
      <c r="G399" s="262" t="s">
        <v>11</v>
      </c>
      <c r="H399" s="262"/>
      <c r="I399" s="262" t="s">
        <v>12</v>
      </c>
      <c r="J399" s="262"/>
      <c r="K399" s="262" t="s">
        <v>13</v>
      </c>
      <c r="L399" s="262"/>
      <c r="M399" s="262" t="s">
        <v>5</v>
      </c>
      <c r="N399" s="262"/>
      <c r="O399" s="262" t="s">
        <v>14</v>
      </c>
      <c r="P399" s="262"/>
      <c r="Q399" s="223"/>
    </row>
    <row r="400" spans="1:17" ht="17.100000000000001" customHeight="1">
      <c r="A400" s="270"/>
      <c r="B400" s="262"/>
      <c r="C400" s="253"/>
      <c r="D400" s="262"/>
      <c r="E400" s="262"/>
      <c r="F400" s="262"/>
      <c r="G400" s="74" t="s">
        <v>3</v>
      </c>
      <c r="H400" s="74" t="s">
        <v>4</v>
      </c>
      <c r="I400" s="74" t="s">
        <v>3</v>
      </c>
      <c r="J400" s="74" t="s">
        <v>4</v>
      </c>
      <c r="K400" s="74" t="s">
        <v>3</v>
      </c>
      <c r="L400" s="74" t="s">
        <v>4</v>
      </c>
      <c r="M400" s="74" t="s">
        <v>3</v>
      </c>
      <c r="N400" s="74" t="s">
        <v>4</v>
      </c>
      <c r="O400" s="74" t="s">
        <v>3</v>
      </c>
      <c r="P400" s="74" t="s">
        <v>4</v>
      </c>
      <c r="Q400" s="224"/>
    </row>
    <row r="401" spans="1:17" ht="15.95" customHeight="1">
      <c r="A401" s="123"/>
      <c r="B401" s="186" t="s">
        <v>211</v>
      </c>
      <c r="C401" s="185"/>
      <c r="D401" s="124"/>
      <c r="E401" s="124"/>
      <c r="F401" s="125"/>
      <c r="G401" s="126"/>
      <c r="H401" s="127"/>
      <c r="I401" s="127"/>
      <c r="J401" s="127"/>
      <c r="K401" s="127"/>
      <c r="L401" s="127"/>
      <c r="M401" s="127"/>
      <c r="N401" s="127"/>
      <c r="O401" s="127"/>
      <c r="P401" s="127"/>
      <c r="Q401" s="128"/>
    </row>
    <row r="402" spans="1:17" s="76" customFormat="1" ht="15.95" customHeight="1">
      <c r="A402" s="266" t="s">
        <v>229</v>
      </c>
      <c r="B402" s="267"/>
      <c r="C402" s="267"/>
      <c r="D402" s="267"/>
      <c r="E402" s="267"/>
      <c r="F402" s="268"/>
      <c r="G402" s="263"/>
      <c r="H402" s="264"/>
      <c r="I402" s="264"/>
      <c r="J402" s="264"/>
      <c r="K402" s="264"/>
      <c r="L402" s="264"/>
      <c r="M402" s="264"/>
      <c r="N402" s="264"/>
      <c r="O402" s="264"/>
      <c r="P402" s="264"/>
      <c r="Q402" s="75"/>
    </row>
    <row r="403" spans="1:17" s="17" customFormat="1" ht="15.6" customHeight="1">
      <c r="A403" s="194">
        <v>1</v>
      </c>
      <c r="B403" s="36" t="s">
        <v>153</v>
      </c>
      <c r="C403" s="54">
        <f t="shared" ref="C403" si="323">SUM(G403,I403,K403,M403,O403)</f>
        <v>51</v>
      </c>
      <c r="D403" s="173">
        <v>3</v>
      </c>
      <c r="E403" s="62">
        <f t="shared" ref="E403" si="324">C403-F403</f>
        <v>29</v>
      </c>
      <c r="F403" s="53">
        <v>22</v>
      </c>
      <c r="G403" s="52">
        <v>0</v>
      </c>
      <c r="H403" s="40">
        <f t="shared" ref="H403" si="325">G403*100/C403</f>
        <v>0</v>
      </c>
      <c r="I403" s="52">
        <v>0</v>
      </c>
      <c r="J403" s="40">
        <f t="shared" ref="J403" si="326">I403*100/C403</f>
        <v>0</v>
      </c>
      <c r="K403" s="52">
        <v>4</v>
      </c>
      <c r="L403" s="40">
        <f t="shared" ref="L403" si="327">K403*100/C403</f>
        <v>7.8431372549019605</v>
      </c>
      <c r="M403" s="52">
        <v>45</v>
      </c>
      <c r="N403" s="40">
        <f t="shared" ref="N403" si="328">M403*100/C403</f>
        <v>88.235294117647058</v>
      </c>
      <c r="O403" s="52">
        <v>2</v>
      </c>
      <c r="P403" s="40">
        <f t="shared" ref="P403" si="329">O403*100/C403</f>
        <v>3.9215686274509802</v>
      </c>
      <c r="Q403" s="64"/>
    </row>
    <row r="404" spans="1:17" s="76" customFormat="1" ht="15.95" customHeight="1">
      <c r="A404" s="277" t="s">
        <v>99</v>
      </c>
      <c r="B404" s="278"/>
      <c r="C404" s="30">
        <f>C403</f>
        <v>51</v>
      </c>
      <c r="D404" s="30">
        <f t="shared" ref="D404:O404" si="330">D403</f>
        <v>3</v>
      </c>
      <c r="E404" s="30">
        <f t="shared" si="330"/>
        <v>29</v>
      </c>
      <c r="F404" s="30">
        <f t="shared" si="330"/>
        <v>22</v>
      </c>
      <c r="G404" s="30">
        <f t="shared" si="330"/>
        <v>0</v>
      </c>
      <c r="H404" s="44">
        <f>G404*100/C404</f>
        <v>0</v>
      </c>
      <c r="I404" s="30">
        <f t="shared" si="330"/>
        <v>0</v>
      </c>
      <c r="J404" s="44">
        <f>I404*100/C404</f>
        <v>0</v>
      </c>
      <c r="K404" s="30">
        <f t="shared" si="330"/>
        <v>4</v>
      </c>
      <c r="L404" s="44">
        <f>K404*100/C404</f>
        <v>7.8431372549019605</v>
      </c>
      <c r="M404" s="30">
        <f t="shared" si="330"/>
        <v>45</v>
      </c>
      <c r="N404" s="44">
        <f>M404*100/C404</f>
        <v>88.235294117647058</v>
      </c>
      <c r="O404" s="30">
        <f t="shared" si="330"/>
        <v>2</v>
      </c>
      <c r="P404" s="44">
        <f>O404*100/C404</f>
        <v>3.9215686274509802</v>
      </c>
      <c r="Q404" s="30"/>
    </row>
    <row r="405" spans="1:17" s="76" customFormat="1" ht="15.95" customHeight="1">
      <c r="A405" s="266" t="s">
        <v>230</v>
      </c>
      <c r="B405" s="267"/>
      <c r="C405" s="267"/>
      <c r="D405" s="267"/>
      <c r="E405" s="267"/>
      <c r="F405" s="268"/>
      <c r="G405" s="263"/>
      <c r="H405" s="264"/>
      <c r="I405" s="264"/>
      <c r="J405" s="264"/>
      <c r="K405" s="264"/>
      <c r="L405" s="264"/>
      <c r="M405" s="264"/>
      <c r="N405" s="264"/>
      <c r="O405" s="264"/>
      <c r="P405" s="264"/>
      <c r="Q405" s="75"/>
    </row>
    <row r="406" spans="1:17" s="17" customFormat="1" ht="15.6" customHeight="1">
      <c r="A406" s="194">
        <v>1</v>
      </c>
      <c r="B406" s="36" t="s">
        <v>154</v>
      </c>
      <c r="C406" s="54">
        <f t="shared" ref="C406:C410" si="331">SUM(G406,I406,K406,M406,O406)</f>
        <v>31</v>
      </c>
      <c r="D406" s="173">
        <v>1</v>
      </c>
      <c r="E406" s="62">
        <f t="shared" ref="E406:E410" si="332">C406-F406</f>
        <v>20</v>
      </c>
      <c r="F406" s="53">
        <v>11</v>
      </c>
      <c r="G406" s="52">
        <v>0</v>
      </c>
      <c r="H406" s="40">
        <f t="shared" ref="H406:H407" si="333">G406*100/C406</f>
        <v>0</v>
      </c>
      <c r="I406" s="52">
        <v>0</v>
      </c>
      <c r="J406" s="40">
        <f t="shared" ref="J406:J407" si="334">I406*100/C406</f>
        <v>0</v>
      </c>
      <c r="K406" s="52">
        <v>0</v>
      </c>
      <c r="L406" s="40">
        <f t="shared" ref="L406:L407" si="335">K406*100/C406</f>
        <v>0</v>
      </c>
      <c r="M406" s="52">
        <v>31</v>
      </c>
      <c r="N406" s="40">
        <f t="shared" ref="N406:N407" si="336">M406*100/C406</f>
        <v>100</v>
      </c>
      <c r="O406" s="52">
        <v>0</v>
      </c>
      <c r="P406" s="40">
        <f t="shared" ref="P406:P407" si="337">O406*100/C406</f>
        <v>0</v>
      </c>
      <c r="Q406" s="64"/>
    </row>
    <row r="407" spans="1:17" s="17" customFormat="1" ht="15.6" customHeight="1">
      <c r="A407" s="194">
        <v>2</v>
      </c>
      <c r="B407" s="36" t="s">
        <v>155</v>
      </c>
      <c r="C407" s="54">
        <f t="shared" si="331"/>
        <v>32</v>
      </c>
      <c r="D407" s="173">
        <v>3</v>
      </c>
      <c r="E407" s="62">
        <f t="shared" si="332"/>
        <v>8</v>
      </c>
      <c r="F407" s="53">
        <v>24</v>
      </c>
      <c r="G407" s="52">
        <v>0</v>
      </c>
      <c r="H407" s="40">
        <f t="shared" si="333"/>
        <v>0</v>
      </c>
      <c r="I407" s="52">
        <v>0</v>
      </c>
      <c r="J407" s="40">
        <f t="shared" si="334"/>
        <v>0</v>
      </c>
      <c r="K407" s="52">
        <v>1</v>
      </c>
      <c r="L407" s="40">
        <f t="shared" si="335"/>
        <v>3.125</v>
      </c>
      <c r="M407" s="52">
        <v>31</v>
      </c>
      <c r="N407" s="40">
        <f t="shared" si="336"/>
        <v>96.875</v>
      </c>
      <c r="O407" s="52">
        <v>0</v>
      </c>
      <c r="P407" s="40">
        <f t="shared" si="337"/>
        <v>0</v>
      </c>
      <c r="Q407" s="64"/>
    </row>
    <row r="408" spans="1:17" s="17" customFormat="1" ht="15.6" customHeight="1">
      <c r="A408" s="194">
        <v>3</v>
      </c>
      <c r="B408" s="60" t="s">
        <v>207</v>
      </c>
      <c r="C408" s="54">
        <f t="shared" si="331"/>
        <v>27</v>
      </c>
      <c r="D408" s="173">
        <v>4</v>
      </c>
      <c r="E408" s="58">
        <f t="shared" si="332"/>
        <v>12</v>
      </c>
      <c r="F408" s="53">
        <v>15</v>
      </c>
      <c r="G408" s="38">
        <v>0</v>
      </c>
      <c r="H408" s="40">
        <f>G408*100/C408</f>
        <v>0</v>
      </c>
      <c r="I408" s="38">
        <v>0</v>
      </c>
      <c r="J408" s="40">
        <f>I408*100/C408</f>
        <v>0</v>
      </c>
      <c r="K408" s="38">
        <v>1</v>
      </c>
      <c r="L408" s="40">
        <f>K408*100/C408</f>
        <v>3.7037037037037037</v>
      </c>
      <c r="M408" s="38">
        <v>25</v>
      </c>
      <c r="N408" s="40">
        <f>M408*100/C408</f>
        <v>92.592592592592595</v>
      </c>
      <c r="O408" s="38">
        <v>1</v>
      </c>
      <c r="P408" s="40">
        <f>O408*100/C408</f>
        <v>3.7037037037037037</v>
      </c>
      <c r="Q408" s="163"/>
    </row>
    <row r="409" spans="1:17" s="17" customFormat="1" ht="15.6" customHeight="1">
      <c r="A409" s="194">
        <v>4</v>
      </c>
      <c r="B409" s="60" t="s">
        <v>373</v>
      </c>
      <c r="C409" s="54">
        <f t="shared" si="331"/>
        <v>40</v>
      </c>
      <c r="D409" s="173">
        <v>4</v>
      </c>
      <c r="E409" s="62">
        <f t="shared" si="332"/>
        <v>17</v>
      </c>
      <c r="F409" s="53">
        <v>23</v>
      </c>
      <c r="G409" s="38">
        <v>0</v>
      </c>
      <c r="H409" s="40">
        <f t="shared" ref="H409:H410" si="338">G409*100/C409</f>
        <v>0</v>
      </c>
      <c r="I409" s="38">
        <v>1</v>
      </c>
      <c r="J409" s="40">
        <f t="shared" ref="J409:J410" si="339">I409*100/C409</f>
        <v>2.5</v>
      </c>
      <c r="K409" s="38">
        <v>2</v>
      </c>
      <c r="L409" s="40">
        <f t="shared" ref="L409:L410" si="340">K409*100/C409</f>
        <v>5</v>
      </c>
      <c r="M409" s="38">
        <v>36</v>
      </c>
      <c r="N409" s="40">
        <f t="shared" ref="N409:N410" si="341">M409*100/C409</f>
        <v>90</v>
      </c>
      <c r="O409" s="38">
        <v>1</v>
      </c>
      <c r="P409" s="40">
        <f t="shared" ref="P409:P410" si="342">O409*100/C409</f>
        <v>2.5</v>
      </c>
      <c r="Q409" s="63"/>
    </row>
    <row r="410" spans="1:17" s="17" customFormat="1" ht="15.6" customHeight="1">
      <c r="A410" s="194">
        <v>5</v>
      </c>
      <c r="B410" s="60" t="s">
        <v>389</v>
      </c>
      <c r="C410" s="54">
        <f t="shared" si="331"/>
        <v>43</v>
      </c>
      <c r="D410" s="173">
        <v>2</v>
      </c>
      <c r="E410" s="62">
        <f t="shared" si="332"/>
        <v>34</v>
      </c>
      <c r="F410" s="53">
        <v>9</v>
      </c>
      <c r="G410" s="52">
        <v>0</v>
      </c>
      <c r="H410" s="40">
        <f t="shared" si="338"/>
        <v>0</v>
      </c>
      <c r="I410" s="52">
        <v>3</v>
      </c>
      <c r="J410" s="40">
        <f t="shared" si="339"/>
        <v>6.9767441860465116</v>
      </c>
      <c r="K410" s="52">
        <v>13</v>
      </c>
      <c r="L410" s="40">
        <f t="shared" si="340"/>
        <v>30.232558139534884</v>
      </c>
      <c r="M410" s="52">
        <v>16</v>
      </c>
      <c r="N410" s="40">
        <f t="shared" si="341"/>
        <v>37.209302325581397</v>
      </c>
      <c r="O410" s="52">
        <v>11</v>
      </c>
      <c r="P410" s="40">
        <f t="shared" si="342"/>
        <v>25.581395348837209</v>
      </c>
      <c r="Q410" s="63"/>
    </row>
    <row r="411" spans="1:17" s="77" customFormat="1" ht="15.95" customHeight="1">
      <c r="A411" s="265" t="s">
        <v>219</v>
      </c>
      <c r="B411" s="265"/>
      <c r="C411" s="30">
        <f>SUM(C406:C410)</f>
        <v>173</v>
      </c>
      <c r="D411" s="30">
        <f>SUM(D406:D410)</f>
        <v>14</v>
      </c>
      <c r="E411" s="30">
        <f>SUM(E406:E410)</f>
        <v>91</v>
      </c>
      <c r="F411" s="30">
        <f>SUM(F406:F410)</f>
        <v>82</v>
      </c>
      <c r="G411" s="30">
        <f>SUM(G406:G410)</f>
        <v>0</v>
      </c>
      <c r="H411" s="82">
        <f>G411*100/C411</f>
        <v>0</v>
      </c>
      <c r="I411" s="30">
        <f>SUM(I406:I410)</f>
        <v>4</v>
      </c>
      <c r="J411" s="44">
        <f>I411*100/C411</f>
        <v>2.3121387283236996</v>
      </c>
      <c r="K411" s="30">
        <f>SUM(K406:K410)</f>
        <v>17</v>
      </c>
      <c r="L411" s="44">
        <f>K411*100/C411</f>
        <v>9.8265895953757223</v>
      </c>
      <c r="M411" s="30">
        <f>SUM(M406:M410)</f>
        <v>139</v>
      </c>
      <c r="N411" s="44">
        <f t="shared" ref="N411" si="343">M411*100/C411</f>
        <v>80.346820809248555</v>
      </c>
      <c r="O411" s="30">
        <f>SUM(O406:O410)</f>
        <v>13</v>
      </c>
      <c r="P411" s="44">
        <f t="shared" ref="P411" si="344">O411*100/C411</f>
        <v>7.5144508670520231</v>
      </c>
      <c r="Q411" s="30"/>
    </row>
    <row r="412" spans="1:17" s="76" customFormat="1" ht="15.95" customHeight="1">
      <c r="A412" s="266" t="s">
        <v>234</v>
      </c>
      <c r="B412" s="267"/>
      <c r="C412" s="267"/>
      <c r="D412" s="267"/>
      <c r="E412" s="267"/>
      <c r="F412" s="268"/>
      <c r="G412" s="263"/>
      <c r="H412" s="264"/>
      <c r="I412" s="264"/>
      <c r="J412" s="264"/>
      <c r="K412" s="264"/>
      <c r="L412" s="264"/>
      <c r="M412" s="264"/>
      <c r="N412" s="264"/>
      <c r="O412" s="264"/>
      <c r="P412" s="264"/>
      <c r="Q412" s="75"/>
    </row>
    <row r="413" spans="1:17" s="17" customFormat="1" ht="16.5" customHeight="1">
      <c r="A413" s="194">
        <v>1</v>
      </c>
      <c r="B413" s="60" t="s">
        <v>201</v>
      </c>
      <c r="C413" s="54">
        <f t="shared" ref="C413" si="345">SUM(G413,I413,K413,M413,O413)</f>
        <v>16</v>
      </c>
      <c r="D413" s="173"/>
      <c r="E413" s="58">
        <f t="shared" ref="E413" si="346">C413-F413</f>
        <v>11</v>
      </c>
      <c r="F413" s="53">
        <v>5</v>
      </c>
      <c r="G413" s="38">
        <v>0</v>
      </c>
      <c r="H413" s="40">
        <f t="shared" ref="H413" si="347">G413*100/C413</f>
        <v>0</v>
      </c>
      <c r="I413" s="38">
        <v>0</v>
      </c>
      <c r="J413" s="40">
        <f t="shared" ref="J413" si="348">I413*100/C413</f>
        <v>0</v>
      </c>
      <c r="K413" s="38">
        <v>1</v>
      </c>
      <c r="L413" s="40">
        <f t="shared" ref="L413" si="349">K413*100/C413</f>
        <v>6.25</v>
      </c>
      <c r="M413" s="38">
        <v>12</v>
      </c>
      <c r="N413" s="40">
        <f t="shared" ref="N413" si="350">M413*100/C413</f>
        <v>75</v>
      </c>
      <c r="O413" s="38">
        <v>3</v>
      </c>
      <c r="P413" s="40">
        <f t="shared" ref="P413" si="351">O413*100/C413</f>
        <v>18.75</v>
      </c>
      <c r="Q413" s="63"/>
    </row>
    <row r="414" spans="1:17" s="77" customFormat="1" ht="15.95" customHeight="1">
      <c r="A414" s="265" t="s">
        <v>99</v>
      </c>
      <c r="B414" s="265"/>
      <c r="C414" s="30">
        <f>C413</f>
        <v>16</v>
      </c>
      <c r="D414" s="30">
        <f t="shared" ref="D414:O414" si="352">D413</f>
        <v>0</v>
      </c>
      <c r="E414" s="30">
        <f t="shared" si="352"/>
        <v>11</v>
      </c>
      <c r="F414" s="30">
        <f t="shared" si="352"/>
        <v>5</v>
      </c>
      <c r="G414" s="30">
        <f t="shared" si="352"/>
        <v>0</v>
      </c>
      <c r="H414" s="82">
        <f>G414*100/C414</f>
        <v>0</v>
      </c>
      <c r="I414" s="30">
        <f t="shared" si="352"/>
        <v>0</v>
      </c>
      <c r="J414" s="44">
        <f>I414*100/C414</f>
        <v>0</v>
      </c>
      <c r="K414" s="30">
        <f t="shared" si="352"/>
        <v>1</v>
      </c>
      <c r="L414" s="44">
        <f>K414*100/C414</f>
        <v>6.25</v>
      </c>
      <c r="M414" s="30">
        <f t="shared" si="352"/>
        <v>12</v>
      </c>
      <c r="N414" s="44">
        <f>M414*100/C414</f>
        <v>75</v>
      </c>
      <c r="O414" s="30">
        <f t="shared" si="352"/>
        <v>3</v>
      </c>
      <c r="P414" s="44">
        <f>O414*100/C414</f>
        <v>18.75</v>
      </c>
      <c r="Q414" s="30"/>
    </row>
    <row r="415" spans="1:17" s="76" customFormat="1" ht="15.95" customHeight="1">
      <c r="A415" s="266" t="s">
        <v>232</v>
      </c>
      <c r="B415" s="267"/>
      <c r="C415" s="267"/>
      <c r="D415" s="267"/>
      <c r="E415" s="267"/>
      <c r="F415" s="268"/>
      <c r="G415" s="263"/>
      <c r="H415" s="264"/>
      <c r="I415" s="264"/>
      <c r="J415" s="264"/>
      <c r="K415" s="264"/>
      <c r="L415" s="264"/>
      <c r="M415" s="264"/>
      <c r="N415" s="264"/>
      <c r="O415" s="264"/>
      <c r="P415" s="264"/>
      <c r="Q415" s="75"/>
    </row>
    <row r="416" spans="1:17" s="17" customFormat="1" ht="15.6" customHeight="1">
      <c r="A416" s="194">
        <v>1</v>
      </c>
      <c r="B416" s="60" t="s">
        <v>202</v>
      </c>
      <c r="C416" s="54">
        <f t="shared" ref="C416:C418" si="353">SUM(G416,I416,K416,M416,O416)</f>
        <v>50</v>
      </c>
      <c r="D416" s="173">
        <v>1</v>
      </c>
      <c r="E416" s="58">
        <f t="shared" ref="E416" si="354">C416-F416</f>
        <v>21</v>
      </c>
      <c r="F416" s="53">
        <v>29</v>
      </c>
      <c r="G416" s="38">
        <v>0</v>
      </c>
      <c r="H416" s="40">
        <f t="shared" ref="H416" si="355">G416*100/C416</f>
        <v>0</v>
      </c>
      <c r="I416" s="38">
        <v>0</v>
      </c>
      <c r="J416" s="40">
        <f t="shared" ref="J416" si="356">I416*100/C416</f>
        <v>0</v>
      </c>
      <c r="K416" s="38">
        <v>4</v>
      </c>
      <c r="L416" s="40">
        <f t="shared" ref="L416" si="357">K416*100/C416</f>
        <v>8</v>
      </c>
      <c r="M416" s="38">
        <v>45</v>
      </c>
      <c r="N416" s="40">
        <f t="shared" ref="N416:N418" si="358">M416*100/C416</f>
        <v>90</v>
      </c>
      <c r="O416" s="38">
        <v>1</v>
      </c>
      <c r="P416" s="40">
        <f t="shared" ref="P416:P418" si="359">O416*100/C416</f>
        <v>2</v>
      </c>
      <c r="Q416" s="63"/>
    </row>
    <row r="417" spans="1:17" s="17" customFormat="1" ht="15.6" customHeight="1">
      <c r="A417" s="194">
        <v>2</v>
      </c>
      <c r="B417" s="60" t="s">
        <v>366</v>
      </c>
      <c r="C417" s="54">
        <f t="shared" si="353"/>
        <v>22</v>
      </c>
      <c r="D417" s="173"/>
      <c r="E417" s="62">
        <f>C417-F417</f>
        <v>8</v>
      </c>
      <c r="F417" s="53">
        <v>14</v>
      </c>
      <c r="G417" s="38">
        <v>0</v>
      </c>
      <c r="H417" s="40">
        <f>G417*100/C417</f>
        <v>0</v>
      </c>
      <c r="I417" s="38">
        <v>1</v>
      </c>
      <c r="J417" s="40">
        <f>I417*100/C417</f>
        <v>4.5454545454545459</v>
      </c>
      <c r="K417" s="38">
        <v>5</v>
      </c>
      <c r="L417" s="40">
        <f>K417*100/C417</f>
        <v>22.727272727272727</v>
      </c>
      <c r="M417" s="38">
        <v>13</v>
      </c>
      <c r="N417" s="40">
        <f t="shared" si="358"/>
        <v>59.090909090909093</v>
      </c>
      <c r="O417" s="38">
        <v>3</v>
      </c>
      <c r="P417" s="40">
        <f t="shared" si="359"/>
        <v>13.636363636363637</v>
      </c>
      <c r="Q417" s="63"/>
    </row>
    <row r="418" spans="1:17" s="17" customFormat="1" ht="15.6" customHeight="1">
      <c r="A418" s="194">
        <v>3</v>
      </c>
      <c r="B418" s="60" t="s">
        <v>367</v>
      </c>
      <c r="C418" s="54">
        <f t="shared" si="353"/>
        <v>24</v>
      </c>
      <c r="D418" s="173"/>
      <c r="E418" s="62">
        <f>C418-F418</f>
        <v>6</v>
      </c>
      <c r="F418" s="53">
        <v>18</v>
      </c>
      <c r="G418" s="38">
        <v>0</v>
      </c>
      <c r="H418" s="40">
        <f>G418*100/C418</f>
        <v>0</v>
      </c>
      <c r="I418" s="38">
        <v>1</v>
      </c>
      <c r="J418" s="40">
        <f>I418*100/C418</f>
        <v>4.166666666666667</v>
      </c>
      <c r="K418" s="38">
        <v>1</v>
      </c>
      <c r="L418" s="40">
        <f>K418*100/C418</f>
        <v>4.166666666666667</v>
      </c>
      <c r="M418" s="38">
        <v>22</v>
      </c>
      <c r="N418" s="40">
        <f t="shared" si="358"/>
        <v>91.666666666666671</v>
      </c>
      <c r="O418" s="38">
        <v>0</v>
      </c>
      <c r="P418" s="40">
        <f t="shared" si="359"/>
        <v>0</v>
      </c>
      <c r="Q418" s="63"/>
    </row>
    <row r="419" spans="1:17" s="77" customFormat="1" ht="17.100000000000001" customHeight="1">
      <c r="A419" s="265" t="s">
        <v>41</v>
      </c>
      <c r="B419" s="265"/>
      <c r="C419" s="30">
        <f>SUM(C416:C418)</f>
        <v>96</v>
      </c>
      <c r="D419" s="30">
        <f>SUM(D416:D418)</f>
        <v>1</v>
      </c>
      <c r="E419" s="30">
        <f>SUM(E416:E418)</f>
        <v>35</v>
      </c>
      <c r="F419" s="30">
        <f>SUM(F416:F418)</f>
        <v>61</v>
      </c>
      <c r="G419" s="30">
        <f>SUM(G416:G418)</f>
        <v>0</v>
      </c>
      <c r="H419" s="82">
        <f>G419*100/C419</f>
        <v>0</v>
      </c>
      <c r="I419" s="30">
        <f>SUM(I416:I418)</f>
        <v>2</v>
      </c>
      <c r="J419" s="44">
        <f>I419*100/C419</f>
        <v>2.0833333333333335</v>
      </c>
      <c r="K419" s="30">
        <f>SUM(K416:K418)</f>
        <v>10</v>
      </c>
      <c r="L419" s="44">
        <f>K419*100/C419</f>
        <v>10.416666666666666</v>
      </c>
      <c r="M419" s="30">
        <f>SUM(M416:M418)</f>
        <v>80</v>
      </c>
      <c r="N419" s="44">
        <f>M419*100/C419</f>
        <v>83.333333333333329</v>
      </c>
      <c r="O419" s="30">
        <f>SUM(O416:O418)</f>
        <v>4</v>
      </c>
      <c r="P419" s="44">
        <f>O419*100/C419</f>
        <v>4.166666666666667</v>
      </c>
      <c r="Q419" s="30"/>
    </row>
    <row r="420" spans="1:17" s="76" customFormat="1" ht="17.100000000000001" customHeight="1">
      <c r="A420" s="266" t="s">
        <v>231</v>
      </c>
      <c r="B420" s="267"/>
      <c r="C420" s="267"/>
      <c r="D420" s="267"/>
      <c r="E420" s="267"/>
      <c r="F420" s="268"/>
      <c r="G420" s="263"/>
      <c r="H420" s="264"/>
      <c r="I420" s="264"/>
      <c r="J420" s="264"/>
      <c r="K420" s="264"/>
      <c r="L420" s="264"/>
      <c r="M420" s="264"/>
      <c r="N420" s="264"/>
      <c r="O420" s="264"/>
      <c r="P420" s="264"/>
      <c r="Q420" s="75"/>
    </row>
    <row r="421" spans="1:17" s="17" customFormat="1" ht="17.100000000000001" customHeight="1">
      <c r="A421" s="194">
        <v>1</v>
      </c>
      <c r="B421" s="36" t="s">
        <v>156</v>
      </c>
      <c r="C421" s="54">
        <f t="shared" ref="C421:C422" si="360">SUM(G421,I421,K421,M421,O421)</f>
        <v>45</v>
      </c>
      <c r="D421" s="173">
        <v>4</v>
      </c>
      <c r="E421" s="58">
        <f>C421-F421</f>
        <v>26</v>
      </c>
      <c r="F421" s="53">
        <v>19</v>
      </c>
      <c r="G421" s="52">
        <v>0</v>
      </c>
      <c r="H421" s="40">
        <f t="shared" ref="H421" si="361">G421*100/C421</f>
        <v>0</v>
      </c>
      <c r="I421" s="52">
        <v>0</v>
      </c>
      <c r="J421" s="40">
        <f t="shared" ref="J421" si="362">I421*100/C421</f>
        <v>0</v>
      </c>
      <c r="K421" s="52">
        <v>6</v>
      </c>
      <c r="L421" s="40">
        <f t="shared" ref="L421" si="363">K421*100/C421</f>
        <v>13.333333333333334</v>
      </c>
      <c r="M421" s="52">
        <v>39</v>
      </c>
      <c r="N421" s="40">
        <f t="shared" ref="N421:N422" si="364">M421*100/C421</f>
        <v>86.666666666666671</v>
      </c>
      <c r="O421" s="52">
        <v>0</v>
      </c>
      <c r="P421" s="40">
        <f t="shared" ref="P421:P422" si="365">O421*100/C421</f>
        <v>0</v>
      </c>
      <c r="Q421" s="64"/>
    </row>
    <row r="422" spans="1:17" s="17" customFormat="1" ht="17.100000000000001" customHeight="1">
      <c r="A422" s="194">
        <v>2</v>
      </c>
      <c r="B422" s="60" t="s">
        <v>204</v>
      </c>
      <c r="C422" s="54">
        <f t="shared" si="360"/>
        <v>16</v>
      </c>
      <c r="D422" s="173">
        <v>1</v>
      </c>
      <c r="E422" s="58">
        <f t="shared" ref="E422" si="366">C422-F422</f>
        <v>9</v>
      </c>
      <c r="F422" s="53">
        <v>7</v>
      </c>
      <c r="G422" s="38">
        <v>0</v>
      </c>
      <c r="H422" s="40">
        <f>G422*100/C422</f>
        <v>0</v>
      </c>
      <c r="I422" s="38">
        <v>0</v>
      </c>
      <c r="J422" s="40">
        <f>I422*100/C422</f>
        <v>0</v>
      </c>
      <c r="K422" s="38">
        <v>0</v>
      </c>
      <c r="L422" s="40">
        <f>K422*100/C422</f>
        <v>0</v>
      </c>
      <c r="M422" s="38">
        <v>15</v>
      </c>
      <c r="N422" s="40">
        <f t="shared" si="364"/>
        <v>93.75</v>
      </c>
      <c r="O422" s="38">
        <v>1</v>
      </c>
      <c r="P422" s="40">
        <f t="shared" si="365"/>
        <v>6.25</v>
      </c>
      <c r="Q422" s="63"/>
    </row>
    <row r="423" spans="1:17" s="77" customFormat="1" ht="17.100000000000001" customHeight="1">
      <c r="A423" s="265" t="s">
        <v>36</v>
      </c>
      <c r="B423" s="265"/>
      <c r="C423" s="30">
        <f>SUM(C421:C422)</f>
        <v>61</v>
      </c>
      <c r="D423" s="30">
        <f t="shared" ref="D423:O423" si="367">SUM(D421:D422)</f>
        <v>5</v>
      </c>
      <c r="E423" s="30">
        <f t="shared" si="367"/>
        <v>35</v>
      </c>
      <c r="F423" s="30">
        <f t="shared" si="367"/>
        <v>26</v>
      </c>
      <c r="G423" s="30">
        <f t="shared" si="367"/>
        <v>0</v>
      </c>
      <c r="H423" s="82">
        <f>G423*100/C423</f>
        <v>0</v>
      </c>
      <c r="I423" s="30">
        <f t="shared" si="367"/>
        <v>0</v>
      </c>
      <c r="J423" s="44">
        <f>I423*100/C423</f>
        <v>0</v>
      </c>
      <c r="K423" s="30">
        <f t="shared" si="367"/>
        <v>6</v>
      </c>
      <c r="L423" s="44">
        <f>K423*100/C423</f>
        <v>9.8360655737704921</v>
      </c>
      <c r="M423" s="30">
        <f t="shared" si="367"/>
        <v>54</v>
      </c>
      <c r="N423" s="44">
        <f>M423*100/C423</f>
        <v>88.52459016393442</v>
      </c>
      <c r="O423" s="30">
        <f t="shared" si="367"/>
        <v>1</v>
      </c>
      <c r="P423" s="44">
        <f>O423*100/C423</f>
        <v>1.639344262295082</v>
      </c>
      <c r="Q423" s="30"/>
    </row>
    <row r="424" spans="1:17" s="73" customFormat="1" ht="15.95" customHeight="1">
      <c r="A424" s="270" t="s">
        <v>0</v>
      </c>
      <c r="B424" s="270" t="s">
        <v>31</v>
      </c>
      <c r="C424" s="262" t="s">
        <v>8</v>
      </c>
      <c r="D424" s="262"/>
      <c r="E424" s="262"/>
      <c r="F424" s="262"/>
      <c r="G424" s="273" t="s">
        <v>16</v>
      </c>
      <c r="H424" s="274"/>
      <c r="I424" s="274"/>
      <c r="J424" s="274"/>
      <c r="K424" s="274"/>
      <c r="L424" s="274"/>
      <c r="M424" s="274"/>
      <c r="N424" s="274"/>
      <c r="O424" s="274"/>
      <c r="P424" s="274"/>
      <c r="Q424" s="222" t="s">
        <v>464</v>
      </c>
    </row>
    <row r="425" spans="1:17" s="73" customFormat="1" ht="15.95" customHeight="1">
      <c r="A425" s="270"/>
      <c r="B425" s="262"/>
      <c r="C425" s="253" t="s">
        <v>9</v>
      </c>
      <c r="D425" s="262" t="s">
        <v>10</v>
      </c>
      <c r="E425" s="262" t="s">
        <v>1</v>
      </c>
      <c r="F425" s="262" t="s">
        <v>2</v>
      </c>
      <c r="G425" s="262" t="s">
        <v>11</v>
      </c>
      <c r="H425" s="262"/>
      <c r="I425" s="262" t="s">
        <v>12</v>
      </c>
      <c r="J425" s="262"/>
      <c r="K425" s="262" t="s">
        <v>13</v>
      </c>
      <c r="L425" s="262"/>
      <c r="M425" s="262" t="s">
        <v>5</v>
      </c>
      <c r="N425" s="262"/>
      <c r="O425" s="262" t="s">
        <v>14</v>
      </c>
      <c r="P425" s="262"/>
      <c r="Q425" s="223"/>
    </row>
    <row r="426" spans="1:17" ht="15.95" customHeight="1">
      <c r="A426" s="270"/>
      <c r="B426" s="262"/>
      <c r="C426" s="253"/>
      <c r="D426" s="262"/>
      <c r="E426" s="262"/>
      <c r="F426" s="262"/>
      <c r="G426" s="74" t="s">
        <v>3</v>
      </c>
      <c r="H426" s="74" t="s">
        <v>4</v>
      </c>
      <c r="I426" s="74" t="s">
        <v>3</v>
      </c>
      <c r="J426" s="74" t="s">
        <v>4</v>
      </c>
      <c r="K426" s="74" t="s">
        <v>3</v>
      </c>
      <c r="L426" s="74" t="s">
        <v>4</v>
      </c>
      <c r="M426" s="74" t="s">
        <v>3</v>
      </c>
      <c r="N426" s="74" t="s">
        <v>4</v>
      </c>
      <c r="O426" s="74" t="s">
        <v>3</v>
      </c>
      <c r="P426" s="74" t="s">
        <v>4</v>
      </c>
      <c r="Q426" s="224"/>
    </row>
    <row r="427" spans="1:17" s="76" customFormat="1" ht="15.6" customHeight="1">
      <c r="A427" s="266" t="s">
        <v>235</v>
      </c>
      <c r="B427" s="267"/>
      <c r="C427" s="267"/>
      <c r="D427" s="267"/>
      <c r="E427" s="267"/>
      <c r="F427" s="268"/>
      <c r="G427" s="263"/>
      <c r="H427" s="264"/>
      <c r="I427" s="264"/>
      <c r="J427" s="264"/>
      <c r="K427" s="264"/>
      <c r="L427" s="264"/>
      <c r="M427" s="264"/>
      <c r="N427" s="264"/>
      <c r="O427" s="264"/>
      <c r="P427" s="264"/>
      <c r="Q427" s="75"/>
    </row>
    <row r="428" spans="1:17" s="17" customFormat="1" ht="15.6" customHeight="1">
      <c r="A428" s="194">
        <v>1</v>
      </c>
      <c r="B428" s="60" t="s">
        <v>203</v>
      </c>
      <c r="C428" s="54">
        <f t="shared" ref="C428:C429" si="368">SUM(G428,I428,K428,M428,O428)</f>
        <v>19</v>
      </c>
      <c r="D428" s="173">
        <v>1</v>
      </c>
      <c r="E428" s="58">
        <f t="shared" ref="E428" si="369">C428-F428</f>
        <v>6</v>
      </c>
      <c r="F428" s="53">
        <v>13</v>
      </c>
      <c r="G428" s="38">
        <v>0</v>
      </c>
      <c r="H428" s="40">
        <f t="shared" ref="H428" si="370">G428*100/C428</f>
        <v>0</v>
      </c>
      <c r="I428" s="38">
        <v>0</v>
      </c>
      <c r="J428" s="40">
        <f t="shared" ref="J428" si="371">I428*100/C428</f>
        <v>0</v>
      </c>
      <c r="K428" s="38">
        <v>3</v>
      </c>
      <c r="L428" s="40">
        <f t="shared" ref="L428" si="372">K428*100/C428</f>
        <v>15.789473684210526</v>
      </c>
      <c r="M428" s="38">
        <v>15</v>
      </c>
      <c r="N428" s="40">
        <f t="shared" ref="N428" si="373">M428*100/C428</f>
        <v>78.94736842105263</v>
      </c>
      <c r="O428" s="38">
        <v>1</v>
      </c>
      <c r="P428" s="40">
        <f t="shared" ref="P428" si="374">O428*100/C428</f>
        <v>5.2631578947368425</v>
      </c>
      <c r="Q428" s="63"/>
    </row>
    <row r="429" spans="1:17" s="17" customFormat="1" ht="15.6" customHeight="1">
      <c r="A429" s="194">
        <v>2</v>
      </c>
      <c r="B429" s="60" t="s">
        <v>370</v>
      </c>
      <c r="C429" s="54">
        <f t="shared" si="368"/>
        <v>27</v>
      </c>
      <c r="D429" s="173">
        <v>2</v>
      </c>
      <c r="E429" s="62">
        <f>C429-F429</f>
        <v>7</v>
      </c>
      <c r="F429" s="53">
        <v>20</v>
      </c>
      <c r="G429" s="38">
        <v>0</v>
      </c>
      <c r="H429" s="40">
        <f>G429*100/C429</f>
        <v>0</v>
      </c>
      <c r="I429" s="38">
        <v>4</v>
      </c>
      <c r="J429" s="40">
        <f>I429*100/C429</f>
        <v>14.814814814814815</v>
      </c>
      <c r="K429" s="38">
        <v>3</v>
      </c>
      <c r="L429" s="40">
        <f>K429*100/C429</f>
        <v>11.111111111111111</v>
      </c>
      <c r="M429" s="38">
        <v>20</v>
      </c>
      <c r="N429" s="40">
        <f>M429*100/C429</f>
        <v>74.074074074074076</v>
      </c>
      <c r="O429" s="38">
        <v>0</v>
      </c>
      <c r="P429" s="40">
        <f>O429*100/C429</f>
        <v>0</v>
      </c>
      <c r="Q429" s="63"/>
    </row>
    <row r="430" spans="1:17" s="77" customFormat="1" ht="15.6" customHeight="1">
      <c r="A430" s="265" t="s">
        <v>36</v>
      </c>
      <c r="B430" s="265"/>
      <c r="C430" s="30">
        <f>SUM(C428:C429)</f>
        <v>46</v>
      </c>
      <c r="D430" s="30">
        <f t="shared" ref="D430:O430" si="375">SUM(D428:D429)</f>
        <v>3</v>
      </c>
      <c r="E430" s="30">
        <f t="shared" si="375"/>
        <v>13</v>
      </c>
      <c r="F430" s="30">
        <f t="shared" si="375"/>
        <v>33</v>
      </c>
      <c r="G430" s="30">
        <f t="shared" si="375"/>
        <v>0</v>
      </c>
      <c r="H430" s="82">
        <f>G430*100/C430</f>
        <v>0</v>
      </c>
      <c r="I430" s="30">
        <f t="shared" si="375"/>
        <v>4</v>
      </c>
      <c r="J430" s="44">
        <f>I430*100/C430</f>
        <v>8.695652173913043</v>
      </c>
      <c r="K430" s="30">
        <f t="shared" si="375"/>
        <v>6</v>
      </c>
      <c r="L430" s="44">
        <f>K430*100/C430</f>
        <v>13.043478260869565</v>
      </c>
      <c r="M430" s="30">
        <f t="shared" si="375"/>
        <v>35</v>
      </c>
      <c r="N430" s="44">
        <f>M430*100/C430</f>
        <v>76.086956521739125</v>
      </c>
      <c r="O430" s="30">
        <f t="shared" si="375"/>
        <v>1</v>
      </c>
      <c r="P430" s="44">
        <f>O430*100/C430</f>
        <v>2.1739130434782608</v>
      </c>
      <c r="Q430" s="30"/>
    </row>
    <row r="431" spans="1:17" s="76" customFormat="1" ht="15.6" customHeight="1">
      <c r="A431" s="266" t="s">
        <v>488</v>
      </c>
      <c r="B431" s="267"/>
      <c r="C431" s="267"/>
      <c r="D431" s="267"/>
      <c r="E431" s="267"/>
      <c r="F431" s="268"/>
      <c r="G431" s="263"/>
      <c r="H431" s="264"/>
      <c r="I431" s="264"/>
      <c r="J431" s="264"/>
      <c r="K431" s="264"/>
      <c r="L431" s="264"/>
      <c r="M431" s="264"/>
      <c r="N431" s="264"/>
      <c r="O431" s="264"/>
      <c r="P431" s="264"/>
      <c r="Q431" s="75"/>
    </row>
    <row r="432" spans="1:17" s="17" customFormat="1" ht="15.6" customHeight="1">
      <c r="A432" s="194">
        <v>1</v>
      </c>
      <c r="B432" s="60" t="s">
        <v>368</v>
      </c>
      <c r="C432" s="54">
        <f t="shared" ref="C432" si="376">SUM(G432,I432,K432,M432,O432)</f>
        <v>53</v>
      </c>
      <c r="D432" s="173">
        <v>7</v>
      </c>
      <c r="E432" s="62">
        <f t="shared" ref="E432" si="377">C432-F432</f>
        <v>24</v>
      </c>
      <c r="F432" s="53">
        <v>29</v>
      </c>
      <c r="G432" s="38">
        <v>0</v>
      </c>
      <c r="H432" s="40">
        <f t="shared" ref="H432" si="378">G432*100/C432</f>
        <v>0</v>
      </c>
      <c r="I432" s="38">
        <v>5</v>
      </c>
      <c r="J432" s="40">
        <f t="shared" ref="J432" si="379">I432*100/C432</f>
        <v>9.433962264150944</v>
      </c>
      <c r="K432" s="38">
        <v>9</v>
      </c>
      <c r="L432" s="40">
        <f t="shared" ref="L432" si="380">K432*100/C432</f>
        <v>16.981132075471699</v>
      </c>
      <c r="M432" s="38">
        <v>39</v>
      </c>
      <c r="N432" s="40">
        <f t="shared" ref="N432" si="381">M432*100/C432</f>
        <v>73.584905660377359</v>
      </c>
      <c r="O432" s="38">
        <v>0</v>
      </c>
      <c r="P432" s="40">
        <f t="shared" ref="P432" si="382">O432*100/C432</f>
        <v>0</v>
      </c>
      <c r="Q432" s="63"/>
    </row>
    <row r="433" spans="1:17" s="77" customFormat="1" ht="15.6" customHeight="1">
      <c r="A433" s="265" t="s">
        <v>99</v>
      </c>
      <c r="B433" s="265"/>
      <c r="C433" s="30">
        <f>C432</f>
        <v>53</v>
      </c>
      <c r="D433" s="30">
        <f t="shared" ref="D433:O433" si="383">D432</f>
        <v>7</v>
      </c>
      <c r="E433" s="30">
        <f t="shared" si="383"/>
        <v>24</v>
      </c>
      <c r="F433" s="30">
        <f t="shared" si="383"/>
        <v>29</v>
      </c>
      <c r="G433" s="30">
        <f t="shared" si="383"/>
        <v>0</v>
      </c>
      <c r="H433" s="82">
        <f>G433*100/C433</f>
        <v>0</v>
      </c>
      <c r="I433" s="30">
        <f t="shared" si="383"/>
        <v>5</v>
      </c>
      <c r="J433" s="44">
        <f>I433*100/C433</f>
        <v>9.433962264150944</v>
      </c>
      <c r="K433" s="30">
        <f t="shared" si="383"/>
        <v>9</v>
      </c>
      <c r="L433" s="44">
        <f>K433*100/C433</f>
        <v>16.981132075471699</v>
      </c>
      <c r="M433" s="30">
        <f t="shared" si="383"/>
        <v>39</v>
      </c>
      <c r="N433" s="44">
        <f>M433*100/C433</f>
        <v>73.584905660377359</v>
      </c>
      <c r="O433" s="30">
        <f t="shared" si="383"/>
        <v>0</v>
      </c>
      <c r="P433" s="44">
        <f>O433*100/C433</f>
        <v>0</v>
      </c>
      <c r="Q433" s="30"/>
    </row>
    <row r="434" spans="1:17" s="76" customFormat="1" ht="15.6" customHeight="1">
      <c r="A434" s="266" t="s">
        <v>489</v>
      </c>
      <c r="B434" s="267"/>
      <c r="C434" s="267"/>
      <c r="D434" s="267"/>
      <c r="E434" s="267"/>
      <c r="F434" s="268"/>
      <c r="G434" s="263"/>
      <c r="H434" s="264"/>
      <c r="I434" s="264"/>
      <c r="J434" s="264"/>
      <c r="K434" s="264"/>
      <c r="L434" s="264"/>
      <c r="M434" s="264"/>
      <c r="N434" s="264"/>
      <c r="O434" s="264"/>
      <c r="P434" s="264"/>
      <c r="Q434" s="75"/>
    </row>
    <row r="435" spans="1:17" s="17" customFormat="1" ht="15.6" customHeight="1">
      <c r="A435" s="194">
        <v>1</v>
      </c>
      <c r="B435" s="60" t="s">
        <v>369</v>
      </c>
      <c r="C435" s="54">
        <f t="shared" ref="C435" si="384">SUM(G435,I435,K435,M435,O435)</f>
        <v>14</v>
      </c>
      <c r="D435" s="173">
        <v>2</v>
      </c>
      <c r="E435" s="62">
        <f t="shared" ref="E435" si="385">C435-F435</f>
        <v>7</v>
      </c>
      <c r="F435" s="53">
        <v>7</v>
      </c>
      <c r="G435" s="38">
        <v>0</v>
      </c>
      <c r="H435" s="40">
        <f t="shared" ref="H435" si="386">G435*100/C435</f>
        <v>0</v>
      </c>
      <c r="I435" s="38">
        <v>2</v>
      </c>
      <c r="J435" s="40">
        <f t="shared" ref="J435" si="387">I435*100/C435</f>
        <v>14.285714285714286</v>
      </c>
      <c r="K435" s="38">
        <v>0</v>
      </c>
      <c r="L435" s="40">
        <f t="shared" ref="L435" si="388">K435*100/C435</f>
        <v>0</v>
      </c>
      <c r="M435" s="38">
        <v>12</v>
      </c>
      <c r="N435" s="40">
        <f t="shared" ref="N435" si="389">M435*100/C435</f>
        <v>85.714285714285708</v>
      </c>
      <c r="O435" s="38">
        <v>0</v>
      </c>
      <c r="P435" s="40">
        <f t="shared" ref="P435" si="390">O435*100/C435</f>
        <v>0</v>
      </c>
      <c r="Q435" s="63"/>
    </row>
    <row r="436" spans="1:17" s="77" customFormat="1" ht="15.6" customHeight="1">
      <c r="A436" s="265" t="s">
        <v>99</v>
      </c>
      <c r="B436" s="265"/>
      <c r="C436" s="30">
        <f>C435</f>
        <v>14</v>
      </c>
      <c r="D436" s="30">
        <f t="shared" ref="D436:O436" si="391">D435</f>
        <v>2</v>
      </c>
      <c r="E436" s="30">
        <f t="shared" si="391"/>
        <v>7</v>
      </c>
      <c r="F436" s="30">
        <f t="shared" si="391"/>
        <v>7</v>
      </c>
      <c r="G436" s="30">
        <f t="shared" si="391"/>
        <v>0</v>
      </c>
      <c r="H436" s="82">
        <f>G436*100/C436</f>
        <v>0</v>
      </c>
      <c r="I436" s="30">
        <f t="shared" si="391"/>
        <v>2</v>
      </c>
      <c r="J436" s="44">
        <f>I436*100/C436</f>
        <v>14.285714285714286</v>
      </c>
      <c r="K436" s="30">
        <f t="shared" si="391"/>
        <v>0</v>
      </c>
      <c r="L436" s="44">
        <f>K436*100/C436</f>
        <v>0</v>
      </c>
      <c r="M436" s="30">
        <f t="shared" si="391"/>
        <v>12</v>
      </c>
      <c r="N436" s="44">
        <f>M436*100/C436</f>
        <v>85.714285714285708</v>
      </c>
      <c r="O436" s="30">
        <f t="shared" si="391"/>
        <v>0</v>
      </c>
      <c r="P436" s="44">
        <f>O436*100/C436</f>
        <v>0</v>
      </c>
      <c r="Q436" s="30"/>
    </row>
    <row r="437" spans="1:17" s="76" customFormat="1" ht="15.6" customHeight="1">
      <c r="A437" s="266" t="s">
        <v>233</v>
      </c>
      <c r="B437" s="267"/>
      <c r="C437" s="267"/>
      <c r="D437" s="267"/>
      <c r="E437" s="267"/>
      <c r="F437" s="268"/>
      <c r="G437" s="263"/>
      <c r="H437" s="264"/>
      <c r="I437" s="264"/>
      <c r="J437" s="264"/>
      <c r="K437" s="264"/>
      <c r="L437" s="264"/>
      <c r="M437" s="264"/>
      <c r="N437" s="264"/>
      <c r="O437" s="264"/>
      <c r="P437" s="264"/>
      <c r="Q437" s="75"/>
    </row>
    <row r="438" spans="1:17" s="17" customFormat="1" ht="15.6" customHeight="1">
      <c r="A438" s="194">
        <v>1</v>
      </c>
      <c r="B438" s="60" t="s">
        <v>205</v>
      </c>
      <c r="C438" s="54">
        <f t="shared" ref="C438:C441" si="392">SUM(G438,I438,K438,M438,O438)</f>
        <v>20</v>
      </c>
      <c r="D438" s="173">
        <v>1</v>
      </c>
      <c r="E438" s="58">
        <f t="shared" ref="E438:E441" si="393">C438-F438</f>
        <v>6</v>
      </c>
      <c r="F438" s="53">
        <v>14</v>
      </c>
      <c r="G438" s="38">
        <v>0</v>
      </c>
      <c r="H438" s="40">
        <f t="shared" ref="H438:H441" si="394">G438*100/C438</f>
        <v>0</v>
      </c>
      <c r="I438" s="38">
        <v>0</v>
      </c>
      <c r="J438" s="40">
        <f t="shared" ref="J438:J441" si="395">I438*100/C438</f>
        <v>0</v>
      </c>
      <c r="K438" s="38">
        <v>4</v>
      </c>
      <c r="L438" s="40">
        <f t="shared" ref="L438:L441" si="396">K438*100/C438</f>
        <v>20</v>
      </c>
      <c r="M438" s="38">
        <v>15</v>
      </c>
      <c r="N438" s="40">
        <f t="shared" ref="N438:N441" si="397">M438*100/C438</f>
        <v>75</v>
      </c>
      <c r="O438" s="38">
        <v>1</v>
      </c>
      <c r="P438" s="40">
        <f t="shared" ref="P438:P441" si="398">O438*100/C438</f>
        <v>5</v>
      </c>
      <c r="Q438" s="63"/>
    </row>
    <row r="439" spans="1:17" s="17" customFormat="1" ht="15.6" customHeight="1">
      <c r="A439" s="194">
        <v>2</v>
      </c>
      <c r="B439" s="60" t="s">
        <v>206</v>
      </c>
      <c r="C439" s="54">
        <f t="shared" si="392"/>
        <v>29</v>
      </c>
      <c r="D439" s="173">
        <v>3</v>
      </c>
      <c r="E439" s="58">
        <f t="shared" si="393"/>
        <v>12</v>
      </c>
      <c r="F439" s="53">
        <v>17</v>
      </c>
      <c r="G439" s="38">
        <v>0</v>
      </c>
      <c r="H439" s="40">
        <f t="shared" si="394"/>
        <v>0</v>
      </c>
      <c r="I439" s="38">
        <v>0</v>
      </c>
      <c r="J439" s="40">
        <f t="shared" si="395"/>
        <v>0</v>
      </c>
      <c r="K439" s="38">
        <v>4</v>
      </c>
      <c r="L439" s="40">
        <f t="shared" si="396"/>
        <v>13.793103448275861</v>
      </c>
      <c r="M439" s="38">
        <v>24</v>
      </c>
      <c r="N439" s="40">
        <f t="shared" si="397"/>
        <v>82.758620689655174</v>
      </c>
      <c r="O439" s="38">
        <v>1</v>
      </c>
      <c r="P439" s="40">
        <f t="shared" si="398"/>
        <v>3.4482758620689653</v>
      </c>
      <c r="Q439" s="63"/>
    </row>
    <row r="440" spans="1:17" s="17" customFormat="1" ht="15.6" customHeight="1">
      <c r="A440" s="194">
        <v>3</v>
      </c>
      <c r="B440" s="60" t="s">
        <v>371</v>
      </c>
      <c r="C440" s="54">
        <f t="shared" si="392"/>
        <v>42</v>
      </c>
      <c r="D440" s="173">
        <v>2</v>
      </c>
      <c r="E440" s="62">
        <f t="shared" si="393"/>
        <v>21</v>
      </c>
      <c r="F440" s="53">
        <v>21</v>
      </c>
      <c r="G440" s="38">
        <v>0</v>
      </c>
      <c r="H440" s="40">
        <f t="shared" si="394"/>
        <v>0</v>
      </c>
      <c r="I440" s="38">
        <v>1</v>
      </c>
      <c r="J440" s="40">
        <f t="shared" si="395"/>
        <v>2.3809523809523809</v>
      </c>
      <c r="K440" s="38">
        <v>2</v>
      </c>
      <c r="L440" s="40">
        <f t="shared" si="396"/>
        <v>4.7619047619047619</v>
      </c>
      <c r="M440" s="38">
        <v>36</v>
      </c>
      <c r="N440" s="40">
        <f t="shared" si="397"/>
        <v>85.714285714285708</v>
      </c>
      <c r="O440" s="38">
        <v>3</v>
      </c>
      <c r="P440" s="40">
        <f t="shared" si="398"/>
        <v>7.1428571428571432</v>
      </c>
      <c r="Q440" s="63"/>
    </row>
    <row r="441" spans="1:17" s="17" customFormat="1" ht="15.6" customHeight="1">
      <c r="A441" s="194">
        <v>4</v>
      </c>
      <c r="B441" s="60" t="s">
        <v>372</v>
      </c>
      <c r="C441" s="54">
        <f t="shared" si="392"/>
        <v>34</v>
      </c>
      <c r="D441" s="173"/>
      <c r="E441" s="62">
        <f t="shared" si="393"/>
        <v>16</v>
      </c>
      <c r="F441" s="53">
        <v>18</v>
      </c>
      <c r="G441" s="38">
        <v>0</v>
      </c>
      <c r="H441" s="40">
        <f t="shared" si="394"/>
        <v>0</v>
      </c>
      <c r="I441" s="38">
        <v>0</v>
      </c>
      <c r="J441" s="40">
        <f t="shared" si="395"/>
        <v>0</v>
      </c>
      <c r="K441" s="38">
        <v>5</v>
      </c>
      <c r="L441" s="40">
        <f t="shared" si="396"/>
        <v>14.705882352941176</v>
      </c>
      <c r="M441" s="38">
        <v>27</v>
      </c>
      <c r="N441" s="40">
        <f t="shared" si="397"/>
        <v>79.411764705882348</v>
      </c>
      <c r="O441" s="38">
        <v>2</v>
      </c>
      <c r="P441" s="40">
        <f t="shared" si="398"/>
        <v>5.882352941176471</v>
      </c>
      <c r="Q441" s="63"/>
    </row>
    <row r="442" spans="1:17" s="77" customFormat="1" ht="15.6" customHeight="1">
      <c r="A442" s="265" t="s">
        <v>96</v>
      </c>
      <c r="B442" s="265"/>
      <c r="C442" s="30">
        <f>SUM(C438:C441)</f>
        <v>125</v>
      </c>
      <c r="D442" s="30">
        <f t="shared" ref="D442:O442" si="399">SUM(D438:D441)</f>
        <v>6</v>
      </c>
      <c r="E442" s="30">
        <f t="shared" si="399"/>
        <v>55</v>
      </c>
      <c r="F442" s="30">
        <f t="shared" si="399"/>
        <v>70</v>
      </c>
      <c r="G442" s="30">
        <f t="shared" si="399"/>
        <v>0</v>
      </c>
      <c r="H442" s="82">
        <f>G442*100/C442</f>
        <v>0</v>
      </c>
      <c r="I442" s="30">
        <f t="shared" si="399"/>
        <v>1</v>
      </c>
      <c r="J442" s="44">
        <f>I442*100/C442</f>
        <v>0.8</v>
      </c>
      <c r="K442" s="30">
        <f t="shared" si="399"/>
        <v>15</v>
      </c>
      <c r="L442" s="44">
        <f>K442*100/C442</f>
        <v>12</v>
      </c>
      <c r="M442" s="30">
        <f t="shared" si="399"/>
        <v>102</v>
      </c>
      <c r="N442" s="44">
        <f>M442*100/C442</f>
        <v>81.599999999999994</v>
      </c>
      <c r="O442" s="30">
        <f t="shared" si="399"/>
        <v>7</v>
      </c>
      <c r="P442" s="44">
        <f>O442*100/C442</f>
        <v>5.6</v>
      </c>
      <c r="Q442" s="30"/>
    </row>
    <row r="443" spans="1:17" ht="15.6" customHeight="1">
      <c r="A443" s="123"/>
      <c r="B443" s="186" t="s">
        <v>137</v>
      </c>
      <c r="C443" s="185"/>
      <c r="D443" s="124"/>
      <c r="E443" s="124"/>
      <c r="F443" s="125"/>
      <c r="G443" s="126"/>
      <c r="H443" s="127"/>
      <c r="I443" s="127"/>
      <c r="J443" s="127"/>
      <c r="K443" s="127"/>
      <c r="L443" s="127"/>
      <c r="M443" s="127"/>
      <c r="N443" s="127"/>
      <c r="O443" s="127"/>
      <c r="P443" s="127"/>
      <c r="Q443" s="128"/>
    </row>
    <row r="444" spans="1:17" s="76" customFormat="1" ht="15.6" customHeight="1">
      <c r="A444" s="266" t="s">
        <v>45</v>
      </c>
      <c r="B444" s="267"/>
      <c r="C444" s="267"/>
      <c r="D444" s="267"/>
      <c r="E444" s="267"/>
      <c r="F444" s="268"/>
      <c r="G444" s="279"/>
      <c r="H444" s="280"/>
      <c r="I444" s="280"/>
      <c r="J444" s="280"/>
      <c r="K444" s="280"/>
      <c r="L444" s="280"/>
      <c r="M444" s="280"/>
      <c r="N444" s="280"/>
      <c r="O444" s="280"/>
      <c r="P444" s="280"/>
      <c r="Q444" s="41"/>
    </row>
    <row r="445" spans="1:17" s="17" customFormat="1" ht="15.6" customHeight="1">
      <c r="A445" s="194">
        <v>1</v>
      </c>
      <c r="B445" s="88" t="s">
        <v>59</v>
      </c>
      <c r="C445" s="54">
        <f t="shared" ref="C445:C447" si="400">SUM(G445,I445,K445,M445,O445)</f>
        <v>19</v>
      </c>
      <c r="D445" s="173">
        <v>1</v>
      </c>
      <c r="E445" s="56">
        <f>C445-F445</f>
        <v>17</v>
      </c>
      <c r="F445" s="53">
        <v>2</v>
      </c>
      <c r="G445" s="38">
        <v>0</v>
      </c>
      <c r="H445" s="39">
        <f>G445*100/C445</f>
        <v>0</v>
      </c>
      <c r="I445" s="38">
        <v>0</v>
      </c>
      <c r="J445" s="39">
        <f>I445*100/C445</f>
        <v>0</v>
      </c>
      <c r="K445" s="38">
        <v>2</v>
      </c>
      <c r="L445" s="40">
        <f>K445*100/C445</f>
        <v>10.526315789473685</v>
      </c>
      <c r="M445" s="38">
        <v>15</v>
      </c>
      <c r="N445" s="40">
        <f>M445*100/C445</f>
        <v>78.94736842105263</v>
      </c>
      <c r="O445" s="38">
        <v>2</v>
      </c>
      <c r="P445" s="40">
        <f>O445*100/C445</f>
        <v>10.526315789473685</v>
      </c>
      <c r="Q445" s="104"/>
    </row>
    <row r="446" spans="1:17" s="17" customFormat="1" ht="15.6" customHeight="1">
      <c r="A446" s="194">
        <v>2</v>
      </c>
      <c r="B446" s="60" t="s">
        <v>70</v>
      </c>
      <c r="C446" s="54">
        <f t="shared" si="400"/>
        <v>41</v>
      </c>
      <c r="D446" s="173">
        <v>2</v>
      </c>
      <c r="E446" s="55">
        <f t="shared" ref="E446:E447" si="401">C446-F446</f>
        <v>36</v>
      </c>
      <c r="F446" s="53">
        <v>5</v>
      </c>
      <c r="G446" s="38">
        <v>0</v>
      </c>
      <c r="H446" s="39">
        <f t="shared" ref="H446:H447" si="402">G446*100/C446</f>
        <v>0</v>
      </c>
      <c r="I446" s="38">
        <v>0</v>
      </c>
      <c r="J446" s="39">
        <f t="shared" ref="J446:J447" si="403">I446*100/C446</f>
        <v>0</v>
      </c>
      <c r="K446" s="38">
        <v>2</v>
      </c>
      <c r="L446" s="40">
        <f t="shared" ref="L446:L447" si="404">K446*100/C446</f>
        <v>4.8780487804878048</v>
      </c>
      <c r="M446" s="38">
        <v>38</v>
      </c>
      <c r="N446" s="40">
        <f t="shared" ref="N446:N447" si="405">M446*100/C446</f>
        <v>92.682926829268297</v>
      </c>
      <c r="O446" s="38">
        <v>1</v>
      </c>
      <c r="P446" s="40">
        <f t="shared" ref="P446:P447" si="406">O446*100/C446</f>
        <v>2.4390243902439024</v>
      </c>
      <c r="Q446" s="162" t="s">
        <v>474</v>
      </c>
    </row>
    <row r="447" spans="1:17" s="17" customFormat="1" ht="15.6" customHeight="1">
      <c r="A447" s="194">
        <v>3</v>
      </c>
      <c r="B447" s="88" t="s">
        <v>129</v>
      </c>
      <c r="C447" s="57">
        <f t="shared" si="400"/>
        <v>43</v>
      </c>
      <c r="D447" s="173">
        <v>3</v>
      </c>
      <c r="E447" s="58">
        <f t="shared" si="401"/>
        <v>39</v>
      </c>
      <c r="F447" s="53">
        <v>4</v>
      </c>
      <c r="G447" s="38">
        <v>0</v>
      </c>
      <c r="H447" s="39">
        <f t="shared" si="402"/>
        <v>0</v>
      </c>
      <c r="I447" s="38">
        <v>0</v>
      </c>
      <c r="J447" s="39">
        <f t="shared" si="403"/>
        <v>0</v>
      </c>
      <c r="K447" s="38">
        <v>4</v>
      </c>
      <c r="L447" s="40">
        <f t="shared" si="404"/>
        <v>9.3023255813953494</v>
      </c>
      <c r="M447" s="38">
        <v>25</v>
      </c>
      <c r="N447" s="40">
        <f t="shared" si="405"/>
        <v>58.139534883720927</v>
      </c>
      <c r="O447" s="38">
        <v>14</v>
      </c>
      <c r="P447" s="40">
        <f t="shared" si="406"/>
        <v>32.558139534883722</v>
      </c>
      <c r="Q447" s="63"/>
    </row>
    <row r="448" spans="1:17" s="17" customFormat="1" ht="15.6" customHeight="1">
      <c r="A448" s="194">
        <v>4</v>
      </c>
      <c r="B448" s="88" t="s">
        <v>298</v>
      </c>
      <c r="C448" s="57">
        <f t="shared" ref="C448" si="407">SUM(G448,I448,K448,M448,O448)</f>
        <v>49</v>
      </c>
      <c r="D448" s="173">
        <v>1</v>
      </c>
      <c r="E448" s="58">
        <f t="shared" ref="E448" si="408">C448-F448</f>
        <v>44</v>
      </c>
      <c r="F448" s="53">
        <v>5</v>
      </c>
      <c r="G448" s="38">
        <v>0</v>
      </c>
      <c r="H448" s="39">
        <f t="shared" ref="H448:H449" si="409">G448*100/C448</f>
        <v>0</v>
      </c>
      <c r="I448" s="38">
        <v>0</v>
      </c>
      <c r="J448" s="39">
        <f t="shared" ref="J448:J449" si="410">I448*100/C448</f>
        <v>0</v>
      </c>
      <c r="K448" s="38">
        <v>0</v>
      </c>
      <c r="L448" s="40">
        <f t="shared" ref="L448:L449" si="411">K448*100/C448</f>
        <v>0</v>
      </c>
      <c r="M448" s="38">
        <v>38</v>
      </c>
      <c r="N448" s="40">
        <f t="shared" ref="N448" si="412">M448*100/C448</f>
        <v>77.551020408163268</v>
      </c>
      <c r="O448" s="38">
        <v>11</v>
      </c>
      <c r="P448" s="40">
        <f t="shared" ref="P448" si="413">O448*100/C448</f>
        <v>22.448979591836736</v>
      </c>
      <c r="Q448" s="63"/>
    </row>
    <row r="449" spans="1:17" s="77" customFormat="1" ht="15.6" customHeight="1">
      <c r="A449" s="265" t="s">
        <v>96</v>
      </c>
      <c r="B449" s="265"/>
      <c r="C449" s="30">
        <f>SUM(C445:C448)</f>
        <v>152</v>
      </c>
      <c r="D449" s="30">
        <f t="shared" ref="D449:O449" si="414">SUM(D445:D448)</f>
        <v>7</v>
      </c>
      <c r="E449" s="30">
        <f t="shared" si="414"/>
        <v>136</v>
      </c>
      <c r="F449" s="30">
        <f t="shared" si="414"/>
        <v>16</v>
      </c>
      <c r="G449" s="30">
        <f t="shared" si="414"/>
        <v>0</v>
      </c>
      <c r="H449" s="82">
        <f t="shared" si="409"/>
        <v>0</v>
      </c>
      <c r="I449" s="30">
        <f t="shared" si="414"/>
        <v>0</v>
      </c>
      <c r="J449" s="44">
        <f t="shared" si="410"/>
        <v>0</v>
      </c>
      <c r="K449" s="30">
        <f t="shared" si="414"/>
        <v>8</v>
      </c>
      <c r="L449" s="44">
        <f t="shared" si="411"/>
        <v>5.2631578947368425</v>
      </c>
      <c r="M449" s="30">
        <f t="shared" si="414"/>
        <v>116</v>
      </c>
      <c r="N449" s="44">
        <f>M449*100/C449</f>
        <v>76.315789473684205</v>
      </c>
      <c r="O449" s="30">
        <f t="shared" si="414"/>
        <v>28</v>
      </c>
      <c r="P449" s="44">
        <f>O449*100/C449</f>
        <v>18.421052631578949</v>
      </c>
      <c r="Q449" s="30"/>
    </row>
    <row r="450" spans="1:17" s="76" customFormat="1" ht="15.6" customHeight="1">
      <c r="A450" s="266" t="s">
        <v>233</v>
      </c>
      <c r="B450" s="267"/>
      <c r="C450" s="267"/>
      <c r="D450" s="267"/>
      <c r="E450" s="267"/>
      <c r="F450" s="268"/>
      <c r="G450" s="263"/>
      <c r="H450" s="264"/>
      <c r="I450" s="264"/>
      <c r="J450" s="264"/>
      <c r="K450" s="264"/>
      <c r="L450" s="264"/>
      <c r="M450" s="264"/>
      <c r="N450" s="264"/>
      <c r="O450" s="264"/>
      <c r="P450" s="264"/>
      <c r="Q450" s="75"/>
    </row>
    <row r="451" spans="1:17" s="17" customFormat="1" ht="15.6" customHeight="1">
      <c r="A451" s="194">
        <v>1</v>
      </c>
      <c r="B451" s="88" t="s">
        <v>128</v>
      </c>
      <c r="C451" s="57">
        <f t="shared" ref="C451:C453" si="415">SUM(G451,I451,K451,M451,O451)</f>
        <v>31</v>
      </c>
      <c r="D451" s="176">
        <v>2</v>
      </c>
      <c r="E451" s="58">
        <f>C451-F451</f>
        <v>24</v>
      </c>
      <c r="F451" s="53">
        <v>7</v>
      </c>
      <c r="G451" s="38">
        <v>0</v>
      </c>
      <c r="H451" s="39">
        <f t="shared" ref="H451" si="416">G451*100/C451</f>
        <v>0</v>
      </c>
      <c r="I451" s="38">
        <v>0</v>
      </c>
      <c r="J451" s="39">
        <f t="shared" ref="J451" si="417">I451*100/C451</f>
        <v>0</v>
      </c>
      <c r="K451" s="38">
        <v>2</v>
      </c>
      <c r="L451" s="40">
        <f t="shared" ref="L451" si="418">K451*100/C451</f>
        <v>6.4516129032258061</v>
      </c>
      <c r="M451" s="38">
        <v>29</v>
      </c>
      <c r="N451" s="40">
        <f t="shared" ref="N451:N453" si="419">M451*100/C451</f>
        <v>93.548387096774192</v>
      </c>
      <c r="O451" s="38">
        <v>0</v>
      </c>
      <c r="P451" s="40">
        <f t="shared" ref="P451:P453" si="420">O451*100/C451</f>
        <v>0</v>
      </c>
      <c r="Q451" s="63"/>
    </row>
    <row r="452" spans="1:17" s="17" customFormat="1" ht="15.6" customHeight="1">
      <c r="A452" s="194">
        <v>2</v>
      </c>
      <c r="B452" s="88" t="s">
        <v>296</v>
      </c>
      <c r="C452" s="57">
        <f t="shared" si="415"/>
        <v>36</v>
      </c>
      <c r="D452" s="176">
        <v>1</v>
      </c>
      <c r="E452" s="58">
        <f t="shared" ref="E452:E453" si="421">C452-F452</f>
        <v>33</v>
      </c>
      <c r="F452" s="53">
        <v>3</v>
      </c>
      <c r="G452" s="38">
        <v>0</v>
      </c>
      <c r="H452" s="39">
        <f>G452*100/C452</f>
        <v>0</v>
      </c>
      <c r="I452" s="38">
        <v>1</v>
      </c>
      <c r="J452" s="39">
        <f>I452*100/C452</f>
        <v>2.7777777777777777</v>
      </c>
      <c r="K452" s="38">
        <v>4</v>
      </c>
      <c r="L452" s="40">
        <f>K452*100/C452</f>
        <v>11.111111111111111</v>
      </c>
      <c r="M452" s="38">
        <v>31</v>
      </c>
      <c r="N452" s="40">
        <f t="shared" si="419"/>
        <v>86.111111111111114</v>
      </c>
      <c r="O452" s="38">
        <v>0</v>
      </c>
      <c r="P452" s="40">
        <f t="shared" si="420"/>
        <v>0</v>
      </c>
      <c r="Q452" s="163" t="s">
        <v>474</v>
      </c>
    </row>
    <row r="453" spans="1:17" s="17" customFormat="1" ht="15.6" customHeight="1">
      <c r="A453" s="194">
        <v>3</v>
      </c>
      <c r="B453" s="88" t="s">
        <v>297</v>
      </c>
      <c r="C453" s="57">
        <f t="shared" si="415"/>
        <v>33</v>
      </c>
      <c r="D453" s="176">
        <v>4</v>
      </c>
      <c r="E453" s="58">
        <f t="shared" si="421"/>
        <v>26</v>
      </c>
      <c r="F453" s="53">
        <v>7</v>
      </c>
      <c r="G453" s="38">
        <v>0</v>
      </c>
      <c r="H453" s="39">
        <f>G453*100/C453</f>
        <v>0</v>
      </c>
      <c r="I453" s="38">
        <v>0</v>
      </c>
      <c r="J453" s="39">
        <f>I453*100/C453</f>
        <v>0</v>
      </c>
      <c r="K453" s="38">
        <v>2</v>
      </c>
      <c r="L453" s="40">
        <f>K453*100/C453</f>
        <v>6.0606060606060606</v>
      </c>
      <c r="M453" s="38">
        <v>19</v>
      </c>
      <c r="N453" s="40">
        <f t="shared" si="419"/>
        <v>57.575757575757578</v>
      </c>
      <c r="O453" s="38">
        <v>12</v>
      </c>
      <c r="P453" s="40">
        <f t="shared" si="420"/>
        <v>36.363636363636367</v>
      </c>
      <c r="Q453" s="63"/>
    </row>
    <row r="454" spans="1:17" s="77" customFormat="1" ht="15.6" customHeight="1">
      <c r="A454" s="265" t="s">
        <v>41</v>
      </c>
      <c r="B454" s="265"/>
      <c r="C454" s="30">
        <f>SUM(C451:C453)</f>
        <v>100</v>
      </c>
      <c r="D454" s="30">
        <f t="shared" ref="D454:O454" si="422">SUM(D451:D453)</f>
        <v>7</v>
      </c>
      <c r="E454" s="30">
        <f t="shared" si="422"/>
        <v>83</v>
      </c>
      <c r="F454" s="30">
        <f t="shared" si="422"/>
        <v>17</v>
      </c>
      <c r="G454" s="30">
        <f t="shared" si="422"/>
        <v>0</v>
      </c>
      <c r="H454" s="82">
        <f>G454*100/C454</f>
        <v>0</v>
      </c>
      <c r="I454" s="30">
        <f t="shared" si="422"/>
        <v>1</v>
      </c>
      <c r="J454" s="44">
        <f>I454*100/C454</f>
        <v>1</v>
      </c>
      <c r="K454" s="30">
        <f t="shared" si="422"/>
        <v>8</v>
      </c>
      <c r="L454" s="44">
        <f>K454*100/C454</f>
        <v>8</v>
      </c>
      <c r="M454" s="30">
        <f t="shared" si="422"/>
        <v>79</v>
      </c>
      <c r="N454" s="44">
        <f>M454*100/C454</f>
        <v>79</v>
      </c>
      <c r="O454" s="30">
        <f t="shared" si="422"/>
        <v>12</v>
      </c>
      <c r="P454" s="44">
        <f>O454*100/C454</f>
        <v>12</v>
      </c>
      <c r="Q454" s="30"/>
    </row>
    <row r="455" spans="1:17" s="76" customFormat="1" ht="15.6" customHeight="1">
      <c r="A455" s="266" t="s">
        <v>234</v>
      </c>
      <c r="B455" s="267"/>
      <c r="C455" s="267"/>
      <c r="D455" s="267"/>
      <c r="E455" s="267"/>
      <c r="F455" s="268"/>
      <c r="G455" s="263"/>
      <c r="H455" s="264"/>
      <c r="I455" s="264"/>
      <c r="J455" s="264"/>
      <c r="K455" s="264"/>
      <c r="L455" s="264"/>
      <c r="M455" s="264"/>
      <c r="N455" s="264"/>
      <c r="O455" s="264"/>
      <c r="P455" s="264"/>
      <c r="Q455" s="75"/>
    </row>
    <row r="456" spans="1:17" s="17" customFormat="1" ht="15.6" customHeight="1">
      <c r="A456" s="194">
        <v>1</v>
      </c>
      <c r="B456" s="88" t="s">
        <v>288</v>
      </c>
      <c r="C456" s="57">
        <f t="shared" ref="C456" si="423">SUM(G456,I456,K456,M456,O456)</f>
        <v>38</v>
      </c>
      <c r="D456" s="176">
        <v>4</v>
      </c>
      <c r="E456" s="58">
        <f t="shared" ref="E456" si="424">C456-F456</f>
        <v>34</v>
      </c>
      <c r="F456" s="53">
        <v>4</v>
      </c>
      <c r="G456" s="38">
        <v>1</v>
      </c>
      <c r="H456" s="39">
        <f t="shared" ref="H456" si="425">G456*100/C456</f>
        <v>2.6315789473684212</v>
      </c>
      <c r="I456" s="38">
        <v>4</v>
      </c>
      <c r="J456" s="39">
        <f t="shared" ref="J456" si="426">I456*100/C456</f>
        <v>10.526315789473685</v>
      </c>
      <c r="K456" s="38">
        <v>8</v>
      </c>
      <c r="L456" s="40">
        <f t="shared" ref="L456" si="427">K456*100/C456</f>
        <v>21.05263157894737</v>
      </c>
      <c r="M456" s="38">
        <v>25</v>
      </c>
      <c r="N456" s="40">
        <f t="shared" ref="N456" si="428">M456*100/C456</f>
        <v>65.78947368421052</v>
      </c>
      <c r="O456" s="38">
        <v>0</v>
      </c>
      <c r="P456" s="40">
        <f t="shared" ref="P456" si="429">O456*100/C456</f>
        <v>0</v>
      </c>
      <c r="Q456" s="63"/>
    </row>
    <row r="457" spans="1:17" s="77" customFormat="1" ht="15.6" customHeight="1">
      <c r="A457" s="265" t="s">
        <v>36</v>
      </c>
      <c r="B457" s="265"/>
      <c r="C457" s="30">
        <f>C456</f>
        <v>38</v>
      </c>
      <c r="D457" s="30">
        <f t="shared" ref="D457:O457" si="430">D456</f>
        <v>4</v>
      </c>
      <c r="E457" s="30">
        <f t="shared" si="430"/>
        <v>34</v>
      </c>
      <c r="F457" s="30">
        <f t="shared" si="430"/>
        <v>4</v>
      </c>
      <c r="G457" s="30">
        <f t="shared" si="430"/>
        <v>1</v>
      </c>
      <c r="H457" s="82">
        <f>G457*100/C457</f>
        <v>2.6315789473684212</v>
      </c>
      <c r="I457" s="30">
        <f t="shared" si="430"/>
        <v>4</v>
      </c>
      <c r="J457" s="44">
        <f>I457*100/C457</f>
        <v>10.526315789473685</v>
      </c>
      <c r="K457" s="30">
        <f t="shared" si="430"/>
        <v>8</v>
      </c>
      <c r="L457" s="44">
        <f>K457*100/C457</f>
        <v>21.05263157894737</v>
      </c>
      <c r="M457" s="30">
        <f t="shared" si="430"/>
        <v>25</v>
      </c>
      <c r="N457" s="44">
        <f>M457*100/C457</f>
        <v>65.78947368421052</v>
      </c>
      <c r="O457" s="30">
        <f t="shared" si="430"/>
        <v>0</v>
      </c>
      <c r="P457" s="44">
        <f>O457*100/C457</f>
        <v>0</v>
      </c>
      <c r="Q457" s="30"/>
    </row>
    <row r="458" spans="1:17" s="73" customFormat="1" ht="15.95" customHeight="1">
      <c r="A458" s="270" t="s">
        <v>0</v>
      </c>
      <c r="B458" s="270" t="s">
        <v>31</v>
      </c>
      <c r="C458" s="262" t="s">
        <v>8</v>
      </c>
      <c r="D458" s="262"/>
      <c r="E458" s="262"/>
      <c r="F458" s="262"/>
      <c r="G458" s="273" t="s">
        <v>16</v>
      </c>
      <c r="H458" s="274"/>
      <c r="I458" s="274"/>
      <c r="J458" s="274"/>
      <c r="K458" s="274"/>
      <c r="L458" s="274"/>
      <c r="M458" s="274"/>
      <c r="N458" s="274"/>
      <c r="O458" s="274"/>
      <c r="P458" s="274"/>
      <c r="Q458" s="222" t="s">
        <v>464</v>
      </c>
    </row>
    <row r="459" spans="1:17" s="73" customFormat="1" ht="15.95" customHeight="1">
      <c r="A459" s="270"/>
      <c r="B459" s="262"/>
      <c r="C459" s="253" t="s">
        <v>9</v>
      </c>
      <c r="D459" s="262" t="s">
        <v>10</v>
      </c>
      <c r="E459" s="262" t="s">
        <v>1</v>
      </c>
      <c r="F459" s="262" t="s">
        <v>2</v>
      </c>
      <c r="G459" s="262" t="s">
        <v>11</v>
      </c>
      <c r="H459" s="262"/>
      <c r="I459" s="262" t="s">
        <v>12</v>
      </c>
      <c r="J459" s="262"/>
      <c r="K459" s="262" t="s">
        <v>13</v>
      </c>
      <c r="L459" s="262"/>
      <c r="M459" s="262" t="s">
        <v>5</v>
      </c>
      <c r="N459" s="262"/>
      <c r="O459" s="262" t="s">
        <v>14</v>
      </c>
      <c r="P459" s="262"/>
      <c r="Q459" s="223"/>
    </row>
    <row r="460" spans="1:17" ht="15.95" customHeight="1">
      <c r="A460" s="270"/>
      <c r="B460" s="262"/>
      <c r="C460" s="253"/>
      <c r="D460" s="262"/>
      <c r="E460" s="262"/>
      <c r="F460" s="262"/>
      <c r="G460" s="74" t="s">
        <v>3</v>
      </c>
      <c r="H460" s="74" t="s">
        <v>4</v>
      </c>
      <c r="I460" s="74" t="s">
        <v>3</v>
      </c>
      <c r="J460" s="74" t="s">
        <v>4</v>
      </c>
      <c r="K460" s="74" t="s">
        <v>3</v>
      </c>
      <c r="L460" s="74" t="s">
        <v>4</v>
      </c>
      <c r="M460" s="74" t="s">
        <v>3</v>
      </c>
      <c r="N460" s="74" t="s">
        <v>4</v>
      </c>
      <c r="O460" s="74" t="s">
        <v>3</v>
      </c>
      <c r="P460" s="74" t="s">
        <v>4</v>
      </c>
      <c r="Q460" s="224"/>
    </row>
    <row r="461" spans="1:17" s="76" customFormat="1" ht="17.100000000000001" customHeight="1">
      <c r="A461" s="266" t="s">
        <v>237</v>
      </c>
      <c r="B461" s="267"/>
      <c r="C461" s="267"/>
      <c r="D461" s="267"/>
      <c r="E461" s="267"/>
      <c r="F461" s="268"/>
      <c r="G461" s="263"/>
      <c r="H461" s="264"/>
      <c r="I461" s="264"/>
      <c r="J461" s="264"/>
      <c r="K461" s="264"/>
      <c r="L461" s="264"/>
      <c r="M461" s="264"/>
      <c r="N461" s="264"/>
      <c r="O461" s="264"/>
      <c r="P461" s="264"/>
      <c r="Q461" s="75"/>
    </row>
    <row r="462" spans="1:17" s="17" customFormat="1" ht="15.6" customHeight="1">
      <c r="A462" s="194">
        <v>1</v>
      </c>
      <c r="B462" s="88" t="s">
        <v>127</v>
      </c>
      <c r="C462" s="57">
        <f t="shared" ref="C462:C464" si="431">SUM(G462,I462,K462,M462,O462)</f>
        <v>20</v>
      </c>
      <c r="D462" s="176"/>
      <c r="E462" s="58">
        <f t="shared" ref="E462" si="432">C462-F462</f>
        <v>18</v>
      </c>
      <c r="F462" s="59">
        <v>2</v>
      </c>
      <c r="G462" s="38">
        <v>0</v>
      </c>
      <c r="H462" s="39">
        <f t="shared" ref="H462:H464" si="433">G462*100/C462</f>
        <v>0</v>
      </c>
      <c r="I462" s="38">
        <v>0</v>
      </c>
      <c r="J462" s="39">
        <f t="shared" ref="J462:J464" si="434">I462*100/C462</f>
        <v>0</v>
      </c>
      <c r="K462" s="38">
        <v>1</v>
      </c>
      <c r="L462" s="40">
        <f t="shared" ref="L462:L464" si="435">K462*100/C462</f>
        <v>5</v>
      </c>
      <c r="M462" s="38">
        <v>16</v>
      </c>
      <c r="N462" s="40">
        <f t="shared" ref="N462:N464" si="436">M462*100/C462</f>
        <v>80</v>
      </c>
      <c r="O462" s="38">
        <v>3</v>
      </c>
      <c r="P462" s="40">
        <f t="shared" ref="P462:P464" si="437">O462*100/C462</f>
        <v>15</v>
      </c>
      <c r="Q462" s="63"/>
    </row>
    <row r="463" spans="1:17" s="17" customFormat="1" ht="15.6" customHeight="1">
      <c r="A463" s="194">
        <v>2</v>
      </c>
      <c r="B463" s="88" t="s">
        <v>289</v>
      </c>
      <c r="C463" s="57">
        <f t="shared" si="431"/>
        <v>28</v>
      </c>
      <c r="D463" s="176"/>
      <c r="E463" s="58">
        <f>C463-F463</f>
        <v>24</v>
      </c>
      <c r="F463" s="59">
        <v>4</v>
      </c>
      <c r="G463" s="38">
        <v>0</v>
      </c>
      <c r="H463" s="39">
        <f t="shared" si="433"/>
        <v>0</v>
      </c>
      <c r="I463" s="38">
        <v>0</v>
      </c>
      <c r="J463" s="39">
        <f t="shared" si="434"/>
        <v>0</v>
      </c>
      <c r="K463" s="38">
        <v>3</v>
      </c>
      <c r="L463" s="40">
        <f t="shared" si="435"/>
        <v>10.714285714285714</v>
      </c>
      <c r="M463" s="38">
        <v>24</v>
      </c>
      <c r="N463" s="40">
        <f t="shared" si="436"/>
        <v>85.714285714285708</v>
      </c>
      <c r="O463" s="38">
        <v>1</v>
      </c>
      <c r="P463" s="40">
        <f t="shared" si="437"/>
        <v>3.5714285714285716</v>
      </c>
      <c r="Q463" s="63"/>
    </row>
    <row r="464" spans="1:17" s="17" customFormat="1" ht="15.6" customHeight="1">
      <c r="A464" s="194">
        <v>3</v>
      </c>
      <c r="B464" s="88" t="s">
        <v>290</v>
      </c>
      <c r="C464" s="57">
        <f t="shared" si="431"/>
        <v>25</v>
      </c>
      <c r="D464" s="176"/>
      <c r="E464" s="58">
        <f t="shared" ref="E464" si="438">C464-F464</f>
        <v>24</v>
      </c>
      <c r="F464" s="53">
        <v>1</v>
      </c>
      <c r="G464" s="38">
        <v>0</v>
      </c>
      <c r="H464" s="39">
        <f t="shared" si="433"/>
        <v>0</v>
      </c>
      <c r="I464" s="38">
        <v>0</v>
      </c>
      <c r="J464" s="39">
        <f t="shared" si="434"/>
        <v>0</v>
      </c>
      <c r="K464" s="38">
        <v>3</v>
      </c>
      <c r="L464" s="40">
        <f t="shared" si="435"/>
        <v>12</v>
      </c>
      <c r="M464" s="38">
        <v>22</v>
      </c>
      <c r="N464" s="40">
        <f t="shared" si="436"/>
        <v>88</v>
      </c>
      <c r="O464" s="38">
        <v>0</v>
      </c>
      <c r="P464" s="40">
        <f t="shared" si="437"/>
        <v>0</v>
      </c>
      <c r="Q464" s="63"/>
    </row>
    <row r="465" spans="1:17" s="77" customFormat="1" ht="17.100000000000001" customHeight="1">
      <c r="A465" s="265" t="s">
        <v>41</v>
      </c>
      <c r="B465" s="265"/>
      <c r="C465" s="30">
        <f>SUM(C462:C464)</f>
        <v>73</v>
      </c>
      <c r="D465" s="30">
        <f t="shared" ref="D465:O465" si="439">SUM(D462:D464)</f>
        <v>0</v>
      </c>
      <c r="E465" s="30">
        <f t="shared" si="439"/>
        <v>66</v>
      </c>
      <c r="F465" s="30">
        <f t="shared" si="439"/>
        <v>7</v>
      </c>
      <c r="G465" s="30">
        <f t="shared" si="439"/>
        <v>0</v>
      </c>
      <c r="H465" s="82">
        <f>G465*100/C465</f>
        <v>0</v>
      </c>
      <c r="I465" s="30">
        <f t="shared" si="439"/>
        <v>0</v>
      </c>
      <c r="J465" s="44">
        <f>I465*100/C465</f>
        <v>0</v>
      </c>
      <c r="K465" s="30">
        <f t="shared" si="439"/>
        <v>7</v>
      </c>
      <c r="L465" s="44">
        <f>K465*100/C465</f>
        <v>9.5890410958904102</v>
      </c>
      <c r="M465" s="30">
        <f t="shared" si="439"/>
        <v>62</v>
      </c>
      <c r="N465" s="44">
        <f>M465*100/C465</f>
        <v>84.93150684931507</v>
      </c>
      <c r="O465" s="30">
        <f t="shared" si="439"/>
        <v>4</v>
      </c>
      <c r="P465" s="44">
        <f>O465*100/C465</f>
        <v>5.4794520547945202</v>
      </c>
      <c r="Q465" s="30"/>
    </row>
    <row r="466" spans="1:17" s="76" customFormat="1" ht="17.100000000000001" customHeight="1">
      <c r="A466" s="266" t="s">
        <v>236</v>
      </c>
      <c r="B466" s="267"/>
      <c r="C466" s="267"/>
      <c r="D466" s="267"/>
      <c r="E466" s="267"/>
      <c r="F466" s="268"/>
      <c r="G466" s="263"/>
      <c r="H466" s="264"/>
      <c r="I466" s="264"/>
      <c r="J466" s="264"/>
      <c r="K466" s="264"/>
      <c r="L466" s="264"/>
      <c r="M466" s="264"/>
      <c r="N466" s="264"/>
      <c r="O466" s="264"/>
      <c r="P466" s="264"/>
      <c r="Q466" s="75"/>
    </row>
    <row r="467" spans="1:17" s="17" customFormat="1" ht="15.6" customHeight="1">
      <c r="A467" s="194">
        <v>1</v>
      </c>
      <c r="B467" s="88" t="s">
        <v>130</v>
      </c>
      <c r="C467" s="57">
        <f t="shared" ref="C467:C468" si="440">SUM(G467,I467,K467,M467,O467)</f>
        <v>21</v>
      </c>
      <c r="D467" s="176"/>
      <c r="E467" s="58">
        <f>C467-F467</f>
        <v>20</v>
      </c>
      <c r="F467" s="53">
        <v>1</v>
      </c>
      <c r="G467" s="38">
        <v>0</v>
      </c>
      <c r="H467" s="39">
        <f t="shared" ref="H467:H468" si="441">G467*100/C467</f>
        <v>0</v>
      </c>
      <c r="I467" s="38">
        <v>0</v>
      </c>
      <c r="J467" s="39">
        <f t="shared" ref="J467:J468" si="442">I467*100/C467</f>
        <v>0</v>
      </c>
      <c r="K467" s="38">
        <v>0</v>
      </c>
      <c r="L467" s="40">
        <f t="shared" ref="L467:L468" si="443">K467*100/C467</f>
        <v>0</v>
      </c>
      <c r="M467" s="38">
        <v>20</v>
      </c>
      <c r="N467" s="40">
        <f t="shared" ref="N467:N468" si="444">M467*100/C467</f>
        <v>95.238095238095241</v>
      </c>
      <c r="O467" s="38">
        <v>1</v>
      </c>
      <c r="P467" s="40">
        <f t="shared" ref="P467:P468" si="445">O467*100/C467</f>
        <v>4.7619047619047619</v>
      </c>
      <c r="Q467" s="63"/>
    </row>
    <row r="468" spans="1:17" s="17" customFormat="1" ht="15.6" customHeight="1">
      <c r="A468" s="194">
        <v>2</v>
      </c>
      <c r="B468" s="88" t="s">
        <v>291</v>
      </c>
      <c r="C468" s="57">
        <f t="shared" si="440"/>
        <v>34</v>
      </c>
      <c r="D468" s="176">
        <v>6</v>
      </c>
      <c r="E468" s="58">
        <f>C468-F468</f>
        <v>28</v>
      </c>
      <c r="F468" s="53">
        <v>6</v>
      </c>
      <c r="G468" s="38">
        <v>0</v>
      </c>
      <c r="H468" s="39">
        <f t="shared" si="441"/>
        <v>0</v>
      </c>
      <c r="I468" s="38">
        <v>0</v>
      </c>
      <c r="J468" s="39">
        <f t="shared" si="442"/>
        <v>0</v>
      </c>
      <c r="K468" s="38">
        <v>3</v>
      </c>
      <c r="L468" s="40">
        <f t="shared" si="443"/>
        <v>8.8235294117647065</v>
      </c>
      <c r="M468" s="38">
        <v>29</v>
      </c>
      <c r="N468" s="40">
        <f t="shared" si="444"/>
        <v>85.294117647058826</v>
      </c>
      <c r="O468" s="38">
        <v>2</v>
      </c>
      <c r="P468" s="40">
        <f t="shared" si="445"/>
        <v>5.882352941176471</v>
      </c>
      <c r="Q468" s="63"/>
    </row>
    <row r="469" spans="1:17" s="77" customFormat="1" ht="17.100000000000001" customHeight="1">
      <c r="A469" s="265" t="s">
        <v>36</v>
      </c>
      <c r="B469" s="265"/>
      <c r="C469" s="30">
        <f>SUM(C467:C468)</f>
        <v>55</v>
      </c>
      <c r="D469" s="30">
        <f t="shared" ref="D469:O469" si="446">SUM(D467:D468)</f>
        <v>6</v>
      </c>
      <c r="E469" s="30">
        <f t="shared" si="446"/>
        <v>48</v>
      </c>
      <c r="F469" s="30">
        <f t="shared" si="446"/>
        <v>7</v>
      </c>
      <c r="G469" s="30">
        <f t="shared" si="446"/>
        <v>0</v>
      </c>
      <c r="H469" s="82">
        <f>G469*100/C469</f>
        <v>0</v>
      </c>
      <c r="I469" s="30">
        <f t="shared" si="446"/>
        <v>0</v>
      </c>
      <c r="J469" s="44">
        <f>I469*100/C469</f>
        <v>0</v>
      </c>
      <c r="K469" s="30">
        <f t="shared" si="446"/>
        <v>3</v>
      </c>
      <c r="L469" s="44">
        <f>K469*100/C469</f>
        <v>5.4545454545454541</v>
      </c>
      <c r="M469" s="30">
        <f t="shared" si="446"/>
        <v>49</v>
      </c>
      <c r="N469" s="44">
        <f>M469*100/C469</f>
        <v>89.090909090909093</v>
      </c>
      <c r="O469" s="30">
        <f t="shared" si="446"/>
        <v>3</v>
      </c>
      <c r="P469" s="44">
        <f>O469*100/C469</f>
        <v>5.4545454545454541</v>
      </c>
      <c r="Q469" s="30"/>
    </row>
    <row r="470" spans="1:17" s="76" customFormat="1" ht="17.100000000000001" customHeight="1">
      <c r="A470" s="266" t="s">
        <v>235</v>
      </c>
      <c r="B470" s="267"/>
      <c r="C470" s="267"/>
      <c r="D470" s="267"/>
      <c r="E470" s="267"/>
      <c r="F470" s="268"/>
      <c r="G470" s="263"/>
      <c r="H470" s="264"/>
      <c r="I470" s="264"/>
      <c r="J470" s="264"/>
      <c r="K470" s="264"/>
      <c r="L470" s="264"/>
      <c r="M470" s="264"/>
      <c r="N470" s="264"/>
      <c r="O470" s="264"/>
      <c r="P470" s="264"/>
      <c r="Q470" s="75"/>
    </row>
    <row r="471" spans="1:17" s="17" customFormat="1" ht="15.6" customHeight="1">
      <c r="A471" s="194">
        <v>1</v>
      </c>
      <c r="B471" s="88" t="s">
        <v>131</v>
      </c>
      <c r="C471" s="57">
        <f t="shared" ref="C471:C473" si="447">SUM(G471,I471,K471,M471,O471)</f>
        <v>48</v>
      </c>
      <c r="D471" s="176">
        <v>14</v>
      </c>
      <c r="E471" s="58">
        <f>C471-F471</f>
        <v>40</v>
      </c>
      <c r="F471" s="53">
        <v>8</v>
      </c>
      <c r="G471" s="38">
        <v>0</v>
      </c>
      <c r="H471" s="39">
        <f t="shared" ref="H471:H473" si="448">G471*100/C471</f>
        <v>0</v>
      </c>
      <c r="I471" s="38">
        <v>1</v>
      </c>
      <c r="J471" s="39">
        <f t="shared" ref="J471:J473" si="449">I471*100/C471</f>
        <v>2.0833333333333335</v>
      </c>
      <c r="K471" s="38">
        <v>3</v>
      </c>
      <c r="L471" s="40">
        <f t="shared" ref="L471:L473" si="450">K471*100/C471</f>
        <v>6.25</v>
      </c>
      <c r="M471" s="38">
        <v>33</v>
      </c>
      <c r="N471" s="40">
        <f t="shared" ref="N471:N473" si="451">M471*100/C471</f>
        <v>68.75</v>
      </c>
      <c r="O471" s="38">
        <v>11</v>
      </c>
      <c r="P471" s="40">
        <f t="shared" ref="P471:P473" si="452">O471*100/C471</f>
        <v>22.916666666666668</v>
      </c>
      <c r="Q471" s="63"/>
    </row>
    <row r="472" spans="1:17" s="17" customFormat="1" ht="15.6" customHeight="1">
      <c r="A472" s="194">
        <v>2</v>
      </c>
      <c r="B472" s="88" t="s">
        <v>292</v>
      </c>
      <c r="C472" s="57">
        <f t="shared" si="447"/>
        <v>30</v>
      </c>
      <c r="D472" s="176">
        <v>7</v>
      </c>
      <c r="E472" s="58">
        <f>C472-F472</f>
        <v>23</v>
      </c>
      <c r="F472" s="53">
        <v>7</v>
      </c>
      <c r="G472" s="38">
        <v>0</v>
      </c>
      <c r="H472" s="39">
        <f t="shared" si="448"/>
        <v>0</v>
      </c>
      <c r="I472" s="38">
        <v>0</v>
      </c>
      <c r="J472" s="39">
        <f t="shared" si="449"/>
        <v>0</v>
      </c>
      <c r="K472" s="38">
        <v>1</v>
      </c>
      <c r="L472" s="40">
        <f t="shared" si="450"/>
        <v>3.3333333333333335</v>
      </c>
      <c r="M472" s="38">
        <v>26</v>
      </c>
      <c r="N472" s="40">
        <f t="shared" si="451"/>
        <v>86.666666666666671</v>
      </c>
      <c r="O472" s="38">
        <v>3</v>
      </c>
      <c r="P472" s="40">
        <f t="shared" si="452"/>
        <v>10</v>
      </c>
      <c r="Q472" s="63"/>
    </row>
    <row r="473" spans="1:17" s="17" customFormat="1" ht="15.6" customHeight="1">
      <c r="A473" s="194">
        <v>3</v>
      </c>
      <c r="B473" s="88" t="s">
        <v>293</v>
      </c>
      <c r="C473" s="57">
        <f t="shared" si="447"/>
        <v>24</v>
      </c>
      <c r="D473" s="176">
        <v>4</v>
      </c>
      <c r="E473" s="58">
        <f>C473-F473</f>
        <v>21</v>
      </c>
      <c r="F473" s="53">
        <v>3</v>
      </c>
      <c r="G473" s="38">
        <v>0</v>
      </c>
      <c r="H473" s="39">
        <f t="shared" si="448"/>
        <v>0</v>
      </c>
      <c r="I473" s="38">
        <v>4</v>
      </c>
      <c r="J473" s="39">
        <f t="shared" si="449"/>
        <v>16.666666666666668</v>
      </c>
      <c r="K473" s="38">
        <v>2</v>
      </c>
      <c r="L473" s="40">
        <f t="shared" si="450"/>
        <v>8.3333333333333339</v>
      </c>
      <c r="M473" s="38">
        <v>15</v>
      </c>
      <c r="N473" s="40">
        <f t="shared" si="451"/>
        <v>62.5</v>
      </c>
      <c r="O473" s="38">
        <v>3</v>
      </c>
      <c r="P473" s="40">
        <f t="shared" si="452"/>
        <v>12.5</v>
      </c>
      <c r="Q473" s="63"/>
    </row>
    <row r="474" spans="1:17" s="77" customFormat="1" ht="17.100000000000001" customHeight="1">
      <c r="A474" s="265" t="s">
        <v>41</v>
      </c>
      <c r="B474" s="265"/>
      <c r="C474" s="30">
        <f>SUM(C471:C473)</f>
        <v>102</v>
      </c>
      <c r="D474" s="30">
        <f t="shared" ref="D474:O474" si="453">SUM(D471:D473)</f>
        <v>25</v>
      </c>
      <c r="E474" s="30">
        <f t="shared" si="453"/>
        <v>84</v>
      </c>
      <c r="F474" s="30">
        <f t="shared" si="453"/>
        <v>18</v>
      </c>
      <c r="G474" s="30">
        <f t="shared" si="453"/>
        <v>0</v>
      </c>
      <c r="H474" s="82">
        <f>G474*100/C474</f>
        <v>0</v>
      </c>
      <c r="I474" s="30">
        <f t="shared" si="453"/>
        <v>5</v>
      </c>
      <c r="J474" s="44">
        <f>I474*100/C474</f>
        <v>4.9019607843137258</v>
      </c>
      <c r="K474" s="30">
        <f t="shared" si="453"/>
        <v>6</v>
      </c>
      <c r="L474" s="44">
        <f>K474*100/C474</f>
        <v>5.882352941176471</v>
      </c>
      <c r="M474" s="30">
        <f t="shared" si="453"/>
        <v>74</v>
      </c>
      <c r="N474" s="44">
        <f>M474*100/C474</f>
        <v>72.549019607843135</v>
      </c>
      <c r="O474" s="30">
        <f t="shared" si="453"/>
        <v>17</v>
      </c>
      <c r="P474" s="44">
        <f>O474*100/C474</f>
        <v>16.666666666666668</v>
      </c>
      <c r="Q474" s="30"/>
    </row>
    <row r="475" spans="1:17" s="76" customFormat="1" ht="17.100000000000001" customHeight="1">
      <c r="A475" s="266" t="s">
        <v>488</v>
      </c>
      <c r="B475" s="267"/>
      <c r="C475" s="267"/>
      <c r="D475" s="267"/>
      <c r="E475" s="267"/>
      <c r="F475" s="268"/>
      <c r="G475" s="263"/>
      <c r="H475" s="264"/>
      <c r="I475" s="264"/>
      <c r="J475" s="264"/>
      <c r="K475" s="264"/>
      <c r="L475" s="264"/>
      <c r="M475" s="264"/>
      <c r="N475" s="264"/>
      <c r="O475" s="264"/>
      <c r="P475" s="264"/>
      <c r="Q475" s="75"/>
    </row>
    <row r="476" spans="1:17" s="17" customFormat="1" ht="15.6" customHeight="1">
      <c r="A476" s="194">
        <v>1</v>
      </c>
      <c r="B476" s="88" t="s">
        <v>294</v>
      </c>
      <c r="C476" s="57">
        <f t="shared" ref="C476:C477" si="454">SUM(G476,I476,K476,M476,O476)</f>
        <v>42</v>
      </c>
      <c r="D476" s="176">
        <v>12</v>
      </c>
      <c r="E476" s="58">
        <f t="shared" ref="E476:E477" si="455">C476-F476</f>
        <v>37</v>
      </c>
      <c r="F476" s="53">
        <v>5</v>
      </c>
      <c r="G476" s="38">
        <v>0</v>
      </c>
      <c r="H476" s="39">
        <f>G476*100/C476</f>
        <v>0</v>
      </c>
      <c r="I476" s="38">
        <v>0</v>
      </c>
      <c r="J476" s="39">
        <f>I476*100/C476</f>
        <v>0</v>
      </c>
      <c r="K476" s="38">
        <v>6</v>
      </c>
      <c r="L476" s="40">
        <f>K476*100/C476</f>
        <v>14.285714285714286</v>
      </c>
      <c r="M476" s="38">
        <v>33</v>
      </c>
      <c r="N476" s="40">
        <f t="shared" ref="N476:N477" si="456">M476*100/C476</f>
        <v>78.571428571428569</v>
      </c>
      <c r="O476" s="38">
        <v>3</v>
      </c>
      <c r="P476" s="40">
        <f t="shared" ref="P476:P477" si="457">O476*100/C476</f>
        <v>7.1428571428571432</v>
      </c>
      <c r="Q476" s="63"/>
    </row>
    <row r="477" spans="1:17" s="17" customFormat="1" ht="15.6" customHeight="1">
      <c r="A477" s="194">
        <v>2</v>
      </c>
      <c r="B477" s="88" t="s">
        <v>295</v>
      </c>
      <c r="C477" s="57">
        <f t="shared" si="454"/>
        <v>35</v>
      </c>
      <c r="D477" s="173">
        <v>10</v>
      </c>
      <c r="E477" s="58">
        <f t="shared" si="455"/>
        <v>28</v>
      </c>
      <c r="F477" s="53">
        <v>7</v>
      </c>
      <c r="G477" s="38">
        <v>0</v>
      </c>
      <c r="H477" s="39">
        <f>G477*100/C477</f>
        <v>0</v>
      </c>
      <c r="I477" s="38">
        <v>0</v>
      </c>
      <c r="J477" s="39">
        <f>I477*100/C477</f>
        <v>0</v>
      </c>
      <c r="K477" s="38">
        <v>6</v>
      </c>
      <c r="L477" s="40">
        <f>K477*100/C477</f>
        <v>17.142857142857142</v>
      </c>
      <c r="M477" s="38">
        <v>29</v>
      </c>
      <c r="N477" s="40">
        <f t="shared" si="456"/>
        <v>82.857142857142861</v>
      </c>
      <c r="O477" s="38">
        <v>0</v>
      </c>
      <c r="P477" s="40">
        <f t="shared" si="457"/>
        <v>0</v>
      </c>
      <c r="Q477" s="63"/>
    </row>
    <row r="478" spans="1:17" s="77" customFormat="1" ht="17.100000000000001" customHeight="1">
      <c r="A478" s="265" t="s">
        <v>36</v>
      </c>
      <c r="B478" s="265"/>
      <c r="C478" s="30">
        <f>SUM(C476:C477)</f>
        <v>77</v>
      </c>
      <c r="D478" s="30">
        <f t="shared" ref="D478:O478" si="458">SUM(D476:D477)</f>
        <v>22</v>
      </c>
      <c r="E478" s="30">
        <f t="shared" si="458"/>
        <v>65</v>
      </c>
      <c r="F478" s="30">
        <f t="shared" si="458"/>
        <v>12</v>
      </c>
      <c r="G478" s="30">
        <f t="shared" si="458"/>
        <v>0</v>
      </c>
      <c r="H478" s="82">
        <f>G478*100/C478</f>
        <v>0</v>
      </c>
      <c r="I478" s="30">
        <f t="shared" si="458"/>
        <v>0</v>
      </c>
      <c r="J478" s="44">
        <f>I478*100/C478</f>
        <v>0</v>
      </c>
      <c r="K478" s="30">
        <f t="shared" si="458"/>
        <v>12</v>
      </c>
      <c r="L478" s="44">
        <f>K478*100/C478</f>
        <v>15.584415584415584</v>
      </c>
      <c r="M478" s="30">
        <f t="shared" si="458"/>
        <v>62</v>
      </c>
      <c r="N478" s="44">
        <f>M478*100/C478</f>
        <v>80.519480519480524</v>
      </c>
      <c r="O478" s="30">
        <f t="shared" si="458"/>
        <v>3</v>
      </c>
      <c r="P478" s="44">
        <f>O478*100/C478</f>
        <v>3.8961038961038961</v>
      </c>
      <c r="Q478" s="30"/>
    </row>
    <row r="479" spans="1:17" s="77" customFormat="1" ht="35.1" customHeight="1">
      <c r="A479" s="259" t="s">
        <v>490</v>
      </c>
      <c r="B479" s="260"/>
      <c r="C479" s="32">
        <f>SUM(C404,C411,C423,C419,C442,C433,C430,C449,C454,C469,C465,C474)</f>
        <v>1087</v>
      </c>
      <c r="D479" s="32">
        <f>SUM(D404,D411,D423,D419,D442,D433,D430,D449,D454,D469,D465,D474)</f>
        <v>84</v>
      </c>
      <c r="E479" s="32">
        <f>SUM(E404,E411,E423,E419,E442,E433,E430,E449,E454,E469,E465,E474)</f>
        <v>699</v>
      </c>
      <c r="F479" s="32">
        <f>SUM(F404,F411,F423,F419,F442,F433,F430,F449,F454,F469,F465,F474)</f>
        <v>388</v>
      </c>
      <c r="G479" s="32">
        <f>SUM(G404,G411,G423,G419,G442,G433,G430,G449,G454,G469,G465,G474)</f>
        <v>0</v>
      </c>
      <c r="H479" s="78">
        <f>G479*100/C479</f>
        <v>0</v>
      </c>
      <c r="I479" s="32">
        <f>SUM(I404,I411,I423,I419,I442,I433,I430,I449,I454,I469,I465,I474)</f>
        <v>22</v>
      </c>
      <c r="J479" s="42">
        <f>I479*100/C479</f>
        <v>2.0239190432382705</v>
      </c>
      <c r="K479" s="32">
        <f>SUM(K404,K411,K423,K419,K442,K433,K430,K449,K454,K469,K465,K474)</f>
        <v>99</v>
      </c>
      <c r="L479" s="42">
        <f>K479*100/C479</f>
        <v>9.1076356945722168</v>
      </c>
      <c r="M479" s="32">
        <f>SUM(M404,M411,M423,M419,M442,M433,M430,M449,M454,M469,M465,M474)</f>
        <v>874</v>
      </c>
      <c r="N479" s="42">
        <f>M479*100/C479</f>
        <v>80.40478380864765</v>
      </c>
      <c r="O479" s="32">
        <f>SUM(O404,O411,O423,O419,O442,O433,O430,O449,O454,O469,O465,O474)</f>
        <v>92</v>
      </c>
      <c r="P479" s="42">
        <f>O479*100/C479</f>
        <v>8.4636614535418584</v>
      </c>
      <c r="Q479" s="32"/>
    </row>
    <row r="480" spans="1:17" ht="9.9499999999999993" customHeight="1">
      <c r="B480" s="79"/>
      <c r="C480" s="79"/>
      <c r="D480" s="79"/>
      <c r="E480" s="79"/>
      <c r="F480" s="79"/>
    </row>
    <row r="481" spans="1:17" s="13" customFormat="1" ht="17.100000000000001" customHeight="1">
      <c r="A481" s="2"/>
      <c r="B481" s="34"/>
      <c r="C481" s="2"/>
      <c r="D481" s="2"/>
      <c r="E481" s="2"/>
      <c r="F481" s="2"/>
      <c r="G481" s="2"/>
      <c r="H481" s="2"/>
      <c r="I481" s="2"/>
      <c r="J481" s="2"/>
      <c r="K481" s="2"/>
      <c r="L481" s="230" t="s">
        <v>393</v>
      </c>
      <c r="M481" s="230"/>
      <c r="N481" s="230"/>
      <c r="O481" s="230"/>
      <c r="P481" s="230"/>
      <c r="Q481" s="230"/>
    </row>
    <row r="482" spans="1:17" s="13" customFormat="1" ht="17.100000000000001" customHeight="1">
      <c r="A482" s="2"/>
      <c r="B482" s="9"/>
      <c r="C482" s="9"/>
      <c r="D482" s="9"/>
      <c r="E482" s="9"/>
      <c r="F482" s="9"/>
      <c r="G482" s="9"/>
      <c r="H482" s="9"/>
      <c r="I482" s="9"/>
      <c r="J482" s="2"/>
      <c r="K482" s="2"/>
      <c r="L482" s="214" t="s">
        <v>19</v>
      </c>
      <c r="M482" s="214"/>
      <c r="N482" s="214"/>
      <c r="O482" s="214"/>
      <c r="P482" s="214"/>
      <c r="Q482" s="214"/>
    </row>
    <row r="483" spans="1:17" s="13" customFormat="1" ht="17.100000000000001" customHeight="1">
      <c r="A483" s="214" t="s">
        <v>214</v>
      </c>
      <c r="B483" s="214"/>
      <c r="C483" s="214"/>
      <c r="D483" s="214"/>
      <c r="E483" s="214"/>
      <c r="F483" s="214"/>
      <c r="G483" s="214"/>
      <c r="H483" s="214"/>
      <c r="I483" s="214"/>
      <c r="J483" s="2"/>
      <c r="K483" s="2"/>
      <c r="L483" s="214" t="s">
        <v>17</v>
      </c>
      <c r="M483" s="214"/>
      <c r="N483" s="214"/>
      <c r="O483" s="214"/>
      <c r="P483" s="214"/>
      <c r="Q483" s="214"/>
    </row>
    <row r="484" spans="1:17" s="13" customFormat="1" ht="15.6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</row>
    <row r="485" spans="1:17" s="13" customFormat="1" ht="15.6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</row>
    <row r="486" spans="1:17" s="13" customFormat="1" ht="15.6" customHeight="1">
      <c r="A486" s="2"/>
      <c r="B486" s="34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</row>
    <row r="487" spans="1:17" s="13" customFormat="1" ht="15.6" customHeight="1">
      <c r="A487" s="2"/>
      <c r="B487" s="34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</row>
    <row r="488" spans="1:17" s="13" customFormat="1" ht="17.100000000000001" customHeight="1">
      <c r="A488" s="215" t="s">
        <v>267</v>
      </c>
      <c r="B488" s="215"/>
      <c r="C488" s="215"/>
      <c r="D488" s="215"/>
      <c r="E488" s="215"/>
      <c r="F488" s="215"/>
      <c r="G488" s="215"/>
      <c r="H488" s="215"/>
      <c r="I488" s="215"/>
      <c r="J488" s="2"/>
      <c r="K488" s="2"/>
      <c r="L488" s="215" t="s">
        <v>63</v>
      </c>
      <c r="M488" s="215"/>
      <c r="N488" s="215"/>
      <c r="O488" s="215"/>
      <c r="P488" s="215"/>
      <c r="Q488" s="215"/>
    </row>
    <row r="489" spans="1:17" ht="18" customHeight="1">
      <c r="B489" s="183"/>
      <c r="C489" s="183"/>
      <c r="D489" s="183"/>
      <c r="E489" s="183"/>
      <c r="F489" s="183"/>
      <c r="L489" s="183"/>
      <c r="M489" s="183"/>
      <c r="N489" s="183"/>
      <c r="O489" s="183"/>
      <c r="P489" s="183"/>
      <c r="Q489" s="183"/>
    </row>
    <row r="490" spans="1:17" ht="18" customHeight="1">
      <c r="A490" s="216" t="s">
        <v>29</v>
      </c>
      <c r="B490" s="216"/>
      <c r="C490" s="216"/>
      <c r="D490" s="216"/>
      <c r="E490" s="216"/>
      <c r="F490" s="216"/>
      <c r="G490" s="66"/>
      <c r="K490" s="261" t="s">
        <v>6</v>
      </c>
      <c r="L490" s="261"/>
      <c r="M490" s="261"/>
      <c r="N490" s="261"/>
      <c r="O490" s="261"/>
      <c r="P490" s="261"/>
      <c r="Q490" s="261"/>
    </row>
    <row r="491" spans="1:17" ht="18" customHeight="1">
      <c r="A491" s="214" t="s">
        <v>107</v>
      </c>
      <c r="B491" s="214"/>
      <c r="C491" s="214"/>
      <c r="D491" s="214"/>
      <c r="E491" s="214"/>
      <c r="F491" s="214"/>
      <c r="G491" s="66"/>
      <c r="K491" s="256" t="s">
        <v>7</v>
      </c>
      <c r="L491" s="256"/>
      <c r="M491" s="256"/>
      <c r="N491" s="256"/>
      <c r="O491" s="256"/>
      <c r="P491" s="256"/>
      <c r="Q491" s="256"/>
    </row>
    <row r="492" spans="1:17" ht="18" customHeight="1">
      <c r="A492" s="214" t="s">
        <v>108</v>
      </c>
      <c r="B492" s="214"/>
      <c r="C492" s="214"/>
      <c r="D492" s="214"/>
      <c r="E492" s="214"/>
      <c r="F492" s="214"/>
      <c r="G492" s="67"/>
      <c r="K492" s="257"/>
      <c r="L492" s="257"/>
      <c r="M492" s="257"/>
      <c r="N492" s="257"/>
      <c r="O492" s="257"/>
      <c r="P492" s="257"/>
      <c r="Q492" s="257"/>
    </row>
    <row r="493" spans="1:17" s="70" customFormat="1" ht="18" customHeight="1">
      <c r="A493" s="219"/>
      <c r="B493" s="219"/>
      <c r="C493" s="219"/>
      <c r="D493" s="219"/>
      <c r="E493" s="219"/>
      <c r="F493" s="219"/>
      <c r="G493" s="69"/>
      <c r="H493" s="68"/>
      <c r="I493" s="68"/>
      <c r="J493" s="68"/>
    </row>
    <row r="494" spans="1:17" s="71" customFormat="1" ht="30" customHeight="1">
      <c r="A494" s="258" t="s">
        <v>266</v>
      </c>
      <c r="B494" s="258"/>
      <c r="C494" s="258"/>
      <c r="D494" s="258"/>
      <c r="E494" s="258"/>
      <c r="F494" s="258"/>
      <c r="G494" s="258"/>
      <c r="H494" s="258"/>
      <c r="I494" s="258"/>
      <c r="J494" s="258"/>
      <c r="K494" s="258"/>
      <c r="L494" s="258"/>
      <c r="M494" s="258"/>
      <c r="N494" s="258"/>
      <c r="O494" s="258"/>
      <c r="P494" s="258"/>
      <c r="Q494" s="258"/>
    </row>
    <row r="495" spans="1:17" s="76" customFormat="1" ht="20.100000000000001" customHeight="1">
      <c r="A495" s="269" t="s">
        <v>34</v>
      </c>
      <c r="B495" s="269"/>
      <c r="C495" s="269"/>
      <c r="D495" s="269"/>
      <c r="E495" s="269"/>
      <c r="F495" s="269"/>
      <c r="G495" s="269"/>
      <c r="H495" s="269"/>
      <c r="I495" s="269"/>
      <c r="J495" s="269"/>
      <c r="K495" s="269"/>
      <c r="L495" s="269"/>
      <c r="M495" s="269"/>
      <c r="N495" s="269"/>
      <c r="O495" s="269"/>
      <c r="P495" s="269"/>
      <c r="Q495" s="269"/>
    </row>
    <row r="496" spans="1:17" s="76" customFormat="1" ht="15" customHeight="1">
      <c r="A496" s="184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184"/>
      <c r="O496" s="184"/>
      <c r="P496" s="184"/>
      <c r="Q496" s="184"/>
    </row>
    <row r="497" spans="1:17" s="73" customFormat="1" ht="20.100000000000001" customHeight="1">
      <c r="A497" s="270" t="s">
        <v>0</v>
      </c>
      <c r="B497" s="270" t="s">
        <v>31</v>
      </c>
      <c r="C497" s="262" t="s">
        <v>8</v>
      </c>
      <c r="D497" s="262"/>
      <c r="E497" s="262"/>
      <c r="F497" s="262"/>
      <c r="G497" s="271" t="s">
        <v>16</v>
      </c>
      <c r="H497" s="272"/>
      <c r="I497" s="272"/>
      <c r="J497" s="272"/>
      <c r="K497" s="272"/>
      <c r="L497" s="272"/>
      <c r="M497" s="272"/>
      <c r="N497" s="272"/>
      <c r="O497" s="272"/>
      <c r="P497" s="272"/>
      <c r="Q497" s="222" t="s">
        <v>464</v>
      </c>
    </row>
    <row r="498" spans="1:17" s="73" customFormat="1" ht="20.100000000000001" customHeight="1">
      <c r="A498" s="270"/>
      <c r="B498" s="262"/>
      <c r="C498" s="253" t="s">
        <v>9</v>
      </c>
      <c r="D498" s="262" t="s">
        <v>10</v>
      </c>
      <c r="E498" s="262" t="s">
        <v>1</v>
      </c>
      <c r="F498" s="262" t="s">
        <v>2</v>
      </c>
      <c r="G498" s="262" t="s">
        <v>11</v>
      </c>
      <c r="H498" s="262"/>
      <c r="I498" s="262" t="s">
        <v>12</v>
      </c>
      <c r="J498" s="262"/>
      <c r="K498" s="262" t="s">
        <v>13</v>
      </c>
      <c r="L498" s="262"/>
      <c r="M498" s="262" t="s">
        <v>5</v>
      </c>
      <c r="N498" s="262"/>
      <c r="O498" s="262" t="s">
        <v>14</v>
      </c>
      <c r="P498" s="262"/>
      <c r="Q498" s="223"/>
    </row>
    <row r="499" spans="1:17" ht="20.100000000000001" customHeight="1">
      <c r="A499" s="270"/>
      <c r="B499" s="262"/>
      <c r="C499" s="253"/>
      <c r="D499" s="262"/>
      <c r="E499" s="262"/>
      <c r="F499" s="262"/>
      <c r="G499" s="74" t="s">
        <v>3</v>
      </c>
      <c r="H499" s="74" t="s">
        <v>4</v>
      </c>
      <c r="I499" s="74" t="s">
        <v>3</v>
      </c>
      <c r="J499" s="74" t="s">
        <v>4</v>
      </c>
      <c r="K499" s="74" t="s">
        <v>3</v>
      </c>
      <c r="L499" s="74" t="s">
        <v>4</v>
      </c>
      <c r="M499" s="74" t="s">
        <v>3</v>
      </c>
      <c r="N499" s="74" t="s">
        <v>4</v>
      </c>
      <c r="O499" s="74" t="s">
        <v>3</v>
      </c>
      <c r="P499" s="74" t="s">
        <v>4</v>
      </c>
      <c r="Q499" s="224"/>
    </row>
    <row r="500" spans="1:17" ht="17.45" customHeight="1">
      <c r="A500" s="123"/>
      <c r="B500" s="186" t="s">
        <v>211</v>
      </c>
      <c r="C500" s="185"/>
      <c r="D500" s="124"/>
      <c r="E500" s="124"/>
      <c r="F500" s="125"/>
      <c r="G500" s="126"/>
      <c r="H500" s="127"/>
      <c r="I500" s="127"/>
      <c r="J500" s="127"/>
      <c r="K500" s="127"/>
      <c r="L500" s="127"/>
      <c r="M500" s="127"/>
      <c r="N500" s="127"/>
      <c r="O500" s="127"/>
      <c r="P500" s="127"/>
      <c r="Q500" s="128"/>
    </row>
    <row r="501" spans="1:17" s="76" customFormat="1" ht="17.45" customHeight="1">
      <c r="A501" s="266" t="s">
        <v>46</v>
      </c>
      <c r="B501" s="267"/>
      <c r="C501" s="267"/>
      <c r="D501" s="267"/>
      <c r="E501" s="267"/>
      <c r="F501" s="268"/>
      <c r="G501" s="263"/>
      <c r="H501" s="264"/>
      <c r="I501" s="264"/>
      <c r="J501" s="264"/>
      <c r="K501" s="264"/>
      <c r="L501" s="264"/>
      <c r="M501" s="264"/>
      <c r="N501" s="264"/>
      <c r="O501" s="264"/>
      <c r="P501" s="264"/>
      <c r="Q501" s="75"/>
    </row>
    <row r="502" spans="1:17" s="17" customFormat="1" ht="17.45" customHeight="1">
      <c r="A502" s="194">
        <v>1</v>
      </c>
      <c r="B502" s="60" t="s">
        <v>208</v>
      </c>
      <c r="C502" s="54">
        <f t="shared" ref="C502:C505" si="459">SUM(G502,I502,K502,M502,O502)</f>
        <v>45</v>
      </c>
      <c r="D502" s="173">
        <v>34</v>
      </c>
      <c r="E502" s="58">
        <f t="shared" ref="E502:E505" si="460">C502-F502</f>
        <v>24</v>
      </c>
      <c r="F502" s="53">
        <v>21</v>
      </c>
      <c r="G502" s="38">
        <v>0</v>
      </c>
      <c r="H502" s="40">
        <f t="shared" ref="H502:H505" si="461">G502*100/C502</f>
        <v>0</v>
      </c>
      <c r="I502" s="38">
        <v>2</v>
      </c>
      <c r="J502" s="40">
        <f t="shared" ref="J502:J505" si="462">I502*100/C502</f>
        <v>4.4444444444444446</v>
      </c>
      <c r="K502" s="38">
        <v>4</v>
      </c>
      <c r="L502" s="40">
        <f t="shared" ref="L502:L505" si="463">K502*100/C502</f>
        <v>8.8888888888888893</v>
      </c>
      <c r="M502" s="38">
        <v>35</v>
      </c>
      <c r="N502" s="40">
        <f t="shared" ref="N502:N505" si="464">M502*100/C502</f>
        <v>77.777777777777771</v>
      </c>
      <c r="O502" s="38">
        <v>4</v>
      </c>
      <c r="P502" s="40">
        <f t="shared" ref="P502:P505" si="465">O502*100/C502</f>
        <v>8.8888888888888893</v>
      </c>
      <c r="Q502" s="63"/>
    </row>
    <row r="503" spans="1:17" s="17" customFormat="1" ht="17.45" customHeight="1">
      <c r="A503" s="194">
        <v>2</v>
      </c>
      <c r="B503" s="60" t="s">
        <v>374</v>
      </c>
      <c r="C503" s="54">
        <f t="shared" si="459"/>
        <v>37</v>
      </c>
      <c r="D503" s="173">
        <v>31</v>
      </c>
      <c r="E503" s="62">
        <f t="shared" si="460"/>
        <v>12</v>
      </c>
      <c r="F503" s="53">
        <v>25</v>
      </c>
      <c r="G503" s="38">
        <v>1</v>
      </c>
      <c r="H503" s="40">
        <f t="shared" si="461"/>
        <v>2.7027027027027026</v>
      </c>
      <c r="I503" s="38">
        <v>5</v>
      </c>
      <c r="J503" s="40">
        <f t="shared" si="462"/>
        <v>13.513513513513514</v>
      </c>
      <c r="K503" s="38">
        <v>13</v>
      </c>
      <c r="L503" s="40">
        <f t="shared" si="463"/>
        <v>35.135135135135137</v>
      </c>
      <c r="M503" s="38">
        <v>18</v>
      </c>
      <c r="N503" s="40">
        <f t="shared" si="464"/>
        <v>48.648648648648646</v>
      </c>
      <c r="O503" s="38">
        <v>0</v>
      </c>
      <c r="P503" s="40">
        <f t="shared" si="465"/>
        <v>0</v>
      </c>
      <c r="Q503" s="63"/>
    </row>
    <row r="504" spans="1:17" s="17" customFormat="1" ht="17.45" customHeight="1">
      <c r="A504" s="194">
        <v>3</v>
      </c>
      <c r="B504" s="60" t="s">
        <v>375</v>
      </c>
      <c r="C504" s="54">
        <f t="shared" si="459"/>
        <v>42</v>
      </c>
      <c r="D504" s="173">
        <v>39</v>
      </c>
      <c r="E504" s="62">
        <f t="shared" si="460"/>
        <v>10</v>
      </c>
      <c r="F504" s="53">
        <v>32</v>
      </c>
      <c r="G504" s="38">
        <v>0</v>
      </c>
      <c r="H504" s="40">
        <f t="shared" si="461"/>
        <v>0</v>
      </c>
      <c r="I504" s="38">
        <v>6</v>
      </c>
      <c r="J504" s="40">
        <f t="shared" si="462"/>
        <v>14.285714285714286</v>
      </c>
      <c r="K504" s="38">
        <v>11</v>
      </c>
      <c r="L504" s="40">
        <f t="shared" si="463"/>
        <v>26.19047619047619</v>
      </c>
      <c r="M504" s="38">
        <v>25</v>
      </c>
      <c r="N504" s="40">
        <f t="shared" si="464"/>
        <v>59.523809523809526</v>
      </c>
      <c r="O504" s="38">
        <v>0</v>
      </c>
      <c r="P504" s="40">
        <f t="shared" si="465"/>
        <v>0</v>
      </c>
      <c r="Q504" s="63"/>
    </row>
    <row r="505" spans="1:17" s="17" customFormat="1" ht="17.45" customHeight="1">
      <c r="A505" s="196">
        <v>4</v>
      </c>
      <c r="B505" s="60" t="s">
        <v>390</v>
      </c>
      <c r="C505" s="54">
        <f t="shared" si="459"/>
        <v>13</v>
      </c>
      <c r="D505" s="173">
        <v>10</v>
      </c>
      <c r="E505" s="62">
        <f t="shared" si="460"/>
        <v>13</v>
      </c>
      <c r="F505" s="53">
        <v>0</v>
      </c>
      <c r="G505" s="52">
        <v>1</v>
      </c>
      <c r="H505" s="40">
        <f t="shared" si="461"/>
        <v>7.6923076923076925</v>
      </c>
      <c r="I505" s="52">
        <v>0</v>
      </c>
      <c r="J505" s="40">
        <f t="shared" si="462"/>
        <v>0</v>
      </c>
      <c r="K505" s="52">
        <v>5</v>
      </c>
      <c r="L505" s="40">
        <f t="shared" si="463"/>
        <v>38.46153846153846</v>
      </c>
      <c r="M505" s="52">
        <v>6</v>
      </c>
      <c r="N505" s="40">
        <f t="shared" si="464"/>
        <v>46.153846153846153</v>
      </c>
      <c r="O505" s="52">
        <v>1</v>
      </c>
      <c r="P505" s="40">
        <f t="shared" si="465"/>
        <v>7.6923076923076925</v>
      </c>
      <c r="Q505" s="63"/>
    </row>
    <row r="506" spans="1:17" s="77" customFormat="1" ht="17.45" customHeight="1">
      <c r="A506" s="265" t="s">
        <v>96</v>
      </c>
      <c r="B506" s="265"/>
      <c r="C506" s="30">
        <f>SUM(C502:C505)</f>
        <v>137</v>
      </c>
      <c r="D506" s="30">
        <f t="shared" ref="D506:O506" si="466">SUM(D502:D505)</f>
        <v>114</v>
      </c>
      <c r="E506" s="30">
        <f t="shared" si="466"/>
        <v>59</v>
      </c>
      <c r="F506" s="30">
        <f t="shared" si="466"/>
        <v>78</v>
      </c>
      <c r="G506" s="30">
        <f t="shared" si="466"/>
        <v>2</v>
      </c>
      <c r="H506" s="82">
        <f>G506*100/C506</f>
        <v>1.4598540145985401</v>
      </c>
      <c r="I506" s="30">
        <f t="shared" si="466"/>
        <v>13</v>
      </c>
      <c r="J506" s="44">
        <f>I506*100/C506</f>
        <v>9.4890510948905114</v>
      </c>
      <c r="K506" s="30">
        <f t="shared" si="466"/>
        <v>33</v>
      </c>
      <c r="L506" s="44">
        <f>K506*100/C506</f>
        <v>24.087591240875913</v>
      </c>
      <c r="M506" s="30">
        <f t="shared" si="466"/>
        <v>84</v>
      </c>
      <c r="N506" s="44">
        <f>M506*100/C506</f>
        <v>61.313868613138688</v>
      </c>
      <c r="O506" s="30">
        <f t="shared" si="466"/>
        <v>5</v>
      </c>
      <c r="P506" s="44">
        <f>O506*100/C506</f>
        <v>3.6496350364963503</v>
      </c>
      <c r="Q506" s="30"/>
    </row>
    <row r="507" spans="1:17" s="76" customFormat="1" ht="17.45" customHeight="1">
      <c r="A507" s="266" t="s">
        <v>238</v>
      </c>
      <c r="B507" s="267"/>
      <c r="C507" s="267"/>
      <c r="D507" s="267"/>
      <c r="E507" s="267"/>
      <c r="F507" s="268"/>
      <c r="G507" s="263"/>
      <c r="H507" s="264"/>
      <c r="I507" s="264"/>
      <c r="J507" s="264"/>
      <c r="K507" s="264"/>
      <c r="L507" s="264"/>
      <c r="M507" s="264"/>
      <c r="N507" s="264"/>
      <c r="O507" s="264"/>
      <c r="P507" s="264"/>
      <c r="Q507" s="75"/>
    </row>
    <row r="508" spans="1:17" s="17" customFormat="1" ht="17.45" customHeight="1">
      <c r="A508" s="194">
        <v>1</v>
      </c>
      <c r="B508" s="60" t="s">
        <v>209</v>
      </c>
      <c r="C508" s="54">
        <f t="shared" ref="C508:C510" si="467">SUM(G508,I508,K508,M508,O508)</f>
        <v>37</v>
      </c>
      <c r="D508" s="173">
        <v>19</v>
      </c>
      <c r="E508" s="58">
        <f t="shared" ref="E508:E510" si="468">C508-F508</f>
        <v>19</v>
      </c>
      <c r="F508" s="53">
        <v>18</v>
      </c>
      <c r="G508" s="38">
        <v>2</v>
      </c>
      <c r="H508" s="40">
        <f t="shared" ref="H508:H510" si="469">G508*100/C508</f>
        <v>5.4054054054054053</v>
      </c>
      <c r="I508" s="38">
        <v>2</v>
      </c>
      <c r="J508" s="40">
        <f t="shared" ref="J508:J510" si="470">I508*100/C508</f>
        <v>5.4054054054054053</v>
      </c>
      <c r="K508" s="38">
        <v>5</v>
      </c>
      <c r="L508" s="40">
        <f t="shared" ref="L508:L510" si="471">K508*100/C508</f>
        <v>13.513513513513514</v>
      </c>
      <c r="M508" s="38">
        <v>25</v>
      </c>
      <c r="N508" s="40">
        <f t="shared" ref="N508:N510" si="472">M508*100/C508</f>
        <v>67.567567567567565</v>
      </c>
      <c r="O508" s="38">
        <v>3</v>
      </c>
      <c r="P508" s="40">
        <f t="shared" ref="P508:P510" si="473">O508*100/C508</f>
        <v>8.1081081081081088</v>
      </c>
      <c r="Q508" s="63"/>
    </row>
    <row r="509" spans="1:17" s="17" customFormat="1" ht="17.45" customHeight="1">
      <c r="A509" s="194">
        <v>2</v>
      </c>
      <c r="B509" s="60" t="s">
        <v>376</v>
      </c>
      <c r="C509" s="54">
        <f t="shared" si="467"/>
        <v>27</v>
      </c>
      <c r="D509" s="173">
        <v>16</v>
      </c>
      <c r="E509" s="62">
        <f t="shared" si="468"/>
        <v>9</v>
      </c>
      <c r="F509" s="53">
        <v>18</v>
      </c>
      <c r="G509" s="38">
        <v>0</v>
      </c>
      <c r="H509" s="40">
        <f t="shared" si="469"/>
        <v>0</v>
      </c>
      <c r="I509" s="38">
        <v>1</v>
      </c>
      <c r="J509" s="40">
        <f t="shared" si="470"/>
        <v>3.7037037037037037</v>
      </c>
      <c r="K509" s="38">
        <v>1</v>
      </c>
      <c r="L509" s="40">
        <f t="shared" si="471"/>
        <v>3.7037037037037037</v>
      </c>
      <c r="M509" s="38">
        <v>24</v>
      </c>
      <c r="N509" s="40">
        <f t="shared" si="472"/>
        <v>88.888888888888886</v>
      </c>
      <c r="O509" s="38">
        <v>1</v>
      </c>
      <c r="P509" s="40">
        <f t="shared" si="473"/>
        <v>3.7037037037037037</v>
      </c>
      <c r="Q509" s="63"/>
    </row>
    <row r="510" spans="1:17" s="17" customFormat="1" ht="17.45" customHeight="1">
      <c r="A510" s="194">
        <v>3</v>
      </c>
      <c r="B510" s="60" t="s">
        <v>377</v>
      </c>
      <c r="C510" s="54">
        <f t="shared" si="467"/>
        <v>30</v>
      </c>
      <c r="D510" s="173">
        <v>13</v>
      </c>
      <c r="E510" s="62">
        <f t="shared" si="468"/>
        <v>16</v>
      </c>
      <c r="F510" s="53">
        <v>14</v>
      </c>
      <c r="G510" s="38">
        <v>0</v>
      </c>
      <c r="H510" s="40">
        <f t="shared" si="469"/>
        <v>0</v>
      </c>
      <c r="I510" s="38">
        <v>0</v>
      </c>
      <c r="J510" s="40">
        <f t="shared" si="470"/>
        <v>0</v>
      </c>
      <c r="K510" s="38">
        <v>6</v>
      </c>
      <c r="L510" s="40">
        <f t="shared" si="471"/>
        <v>20</v>
      </c>
      <c r="M510" s="38">
        <v>22</v>
      </c>
      <c r="N510" s="40">
        <f t="shared" si="472"/>
        <v>73.333333333333329</v>
      </c>
      <c r="O510" s="38">
        <v>2</v>
      </c>
      <c r="P510" s="40">
        <f t="shared" si="473"/>
        <v>6.666666666666667</v>
      </c>
      <c r="Q510" s="63"/>
    </row>
    <row r="511" spans="1:17" s="17" customFormat="1" ht="17.45" customHeight="1">
      <c r="A511" s="194">
        <v>4</v>
      </c>
      <c r="B511" s="60" t="s">
        <v>74</v>
      </c>
      <c r="C511" s="54">
        <f>SUM(G511,I511,K511,M511,O511)</f>
        <v>21</v>
      </c>
      <c r="D511" s="173">
        <v>16</v>
      </c>
      <c r="E511" s="62">
        <f>C511-F511</f>
        <v>12</v>
      </c>
      <c r="F511" s="53">
        <v>9</v>
      </c>
      <c r="G511" s="38">
        <v>1</v>
      </c>
      <c r="H511" s="40">
        <f>G511*100/C511</f>
        <v>4.7619047619047619</v>
      </c>
      <c r="I511" s="38">
        <v>0</v>
      </c>
      <c r="J511" s="40">
        <f>I511*100/C511</f>
        <v>0</v>
      </c>
      <c r="K511" s="38">
        <v>1</v>
      </c>
      <c r="L511" s="40">
        <f>K511*100/C511</f>
        <v>4.7619047619047619</v>
      </c>
      <c r="M511" s="38">
        <v>18</v>
      </c>
      <c r="N511" s="40">
        <f>M511*100/C511</f>
        <v>85.714285714285708</v>
      </c>
      <c r="O511" s="38">
        <v>1</v>
      </c>
      <c r="P511" s="40">
        <f>O511*100/C511</f>
        <v>4.7619047619047619</v>
      </c>
      <c r="Q511" s="63"/>
    </row>
    <row r="512" spans="1:17" s="77" customFormat="1" ht="17.45" customHeight="1">
      <c r="A512" s="265" t="s">
        <v>96</v>
      </c>
      <c r="B512" s="265"/>
      <c r="C512" s="30">
        <f>SUM(C508:C511)</f>
        <v>115</v>
      </c>
      <c r="D512" s="30">
        <f t="shared" ref="D512:O512" si="474">SUM(D508:D511)</f>
        <v>64</v>
      </c>
      <c r="E512" s="30">
        <f t="shared" si="474"/>
        <v>56</v>
      </c>
      <c r="F512" s="30">
        <f t="shared" si="474"/>
        <v>59</v>
      </c>
      <c r="G512" s="30">
        <f t="shared" si="474"/>
        <v>3</v>
      </c>
      <c r="H512" s="82">
        <f>G512*100/C512</f>
        <v>2.6086956521739131</v>
      </c>
      <c r="I512" s="30">
        <f t="shared" si="474"/>
        <v>3</v>
      </c>
      <c r="J512" s="44">
        <f>I512*100/C512</f>
        <v>2.6086956521739131</v>
      </c>
      <c r="K512" s="30">
        <f t="shared" si="474"/>
        <v>13</v>
      </c>
      <c r="L512" s="44">
        <f>K512*100/C512</f>
        <v>11.304347826086957</v>
      </c>
      <c r="M512" s="30">
        <f t="shared" si="474"/>
        <v>89</v>
      </c>
      <c r="N512" s="44">
        <f>M512*100/C512</f>
        <v>77.391304347826093</v>
      </c>
      <c r="O512" s="30">
        <f t="shared" si="474"/>
        <v>7</v>
      </c>
      <c r="P512" s="44">
        <f>O512*100/C512</f>
        <v>6.0869565217391308</v>
      </c>
      <c r="Q512" s="30"/>
    </row>
    <row r="513" spans="1:17" ht="17.45" customHeight="1">
      <c r="A513" s="123"/>
      <c r="B513" s="186" t="s">
        <v>137</v>
      </c>
      <c r="C513" s="185"/>
      <c r="D513" s="124"/>
      <c r="E513" s="124"/>
      <c r="F513" s="125"/>
      <c r="G513" s="126"/>
      <c r="H513" s="127"/>
      <c r="I513" s="127"/>
      <c r="J513" s="127"/>
      <c r="K513" s="127"/>
      <c r="L513" s="127"/>
      <c r="M513" s="127"/>
      <c r="N513" s="127"/>
      <c r="O513" s="127"/>
      <c r="P513" s="127"/>
      <c r="Q513" s="128"/>
    </row>
    <row r="514" spans="1:17" s="76" customFormat="1" ht="17.45" customHeight="1">
      <c r="A514" s="266" t="s">
        <v>46</v>
      </c>
      <c r="B514" s="267"/>
      <c r="C514" s="267"/>
      <c r="D514" s="267"/>
      <c r="E514" s="267"/>
      <c r="F514" s="268"/>
      <c r="G514" s="263"/>
      <c r="H514" s="264"/>
      <c r="I514" s="264"/>
      <c r="J514" s="264"/>
      <c r="K514" s="264"/>
      <c r="L514" s="264"/>
      <c r="M514" s="264"/>
      <c r="N514" s="264"/>
      <c r="O514" s="264"/>
      <c r="P514" s="264"/>
      <c r="Q514" s="75"/>
    </row>
    <row r="515" spans="1:17" s="17" customFormat="1" ht="17.45" customHeight="1">
      <c r="A515" s="194">
        <v>1</v>
      </c>
      <c r="B515" s="60" t="s">
        <v>71</v>
      </c>
      <c r="C515" s="54">
        <f t="shared" ref="C515:C517" si="475">SUM(G515,I515,K515,M515,O515)</f>
        <v>15</v>
      </c>
      <c r="D515" s="173">
        <v>15</v>
      </c>
      <c r="E515" s="56">
        <f t="shared" ref="E515:E517" si="476">C515-F515</f>
        <v>13</v>
      </c>
      <c r="F515" s="53">
        <v>2</v>
      </c>
      <c r="G515" s="38">
        <v>0</v>
      </c>
      <c r="H515" s="39">
        <f t="shared" ref="H515:H517" si="477">G515*100/C515</f>
        <v>0</v>
      </c>
      <c r="I515" s="38">
        <v>1</v>
      </c>
      <c r="J515" s="39">
        <f t="shared" ref="J515:J517" si="478">I515*100/C515</f>
        <v>6.666666666666667</v>
      </c>
      <c r="K515" s="38">
        <v>2</v>
      </c>
      <c r="L515" s="40">
        <f t="shared" ref="L515:L517" si="479">K515*100/C515</f>
        <v>13.333333333333334</v>
      </c>
      <c r="M515" s="38">
        <v>12</v>
      </c>
      <c r="N515" s="40">
        <f t="shared" ref="N515:N517" si="480">M515*100/C515</f>
        <v>80</v>
      </c>
      <c r="O515" s="38">
        <v>0</v>
      </c>
      <c r="P515" s="40">
        <f t="shared" ref="P515:P517" si="481">O515*100/C515</f>
        <v>0</v>
      </c>
      <c r="Q515" s="64"/>
    </row>
    <row r="516" spans="1:17" s="17" customFormat="1" ht="17.45" customHeight="1">
      <c r="A516" s="194">
        <v>2</v>
      </c>
      <c r="B516" s="88" t="s">
        <v>132</v>
      </c>
      <c r="C516" s="57">
        <f t="shared" si="475"/>
        <v>36</v>
      </c>
      <c r="D516" s="176">
        <v>31</v>
      </c>
      <c r="E516" s="58">
        <f t="shared" si="476"/>
        <v>30</v>
      </c>
      <c r="F516" s="53">
        <v>6</v>
      </c>
      <c r="G516" s="38">
        <v>0</v>
      </c>
      <c r="H516" s="39">
        <f t="shared" si="477"/>
        <v>0</v>
      </c>
      <c r="I516" s="38">
        <v>0</v>
      </c>
      <c r="J516" s="39">
        <f t="shared" si="478"/>
        <v>0</v>
      </c>
      <c r="K516" s="38">
        <v>1</v>
      </c>
      <c r="L516" s="40">
        <f t="shared" si="479"/>
        <v>2.7777777777777777</v>
      </c>
      <c r="M516" s="38">
        <v>32</v>
      </c>
      <c r="N516" s="40">
        <f t="shared" si="480"/>
        <v>88.888888888888886</v>
      </c>
      <c r="O516" s="38">
        <v>3</v>
      </c>
      <c r="P516" s="40">
        <f t="shared" si="481"/>
        <v>8.3333333333333339</v>
      </c>
      <c r="Q516" s="86"/>
    </row>
    <row r="517" spans="1:17" s="17" customFormat="1" ht="17.45" customHeight="1">
      <c r="A517" s="194">
        <v>3</v>
      </c>
      <c r="B517" s="88" t="s">
        <v>300</v>
      </c>
      <c r="C517" s="57">
        <f t="shared" si="475"/>
        <v>53</v>
      </c>
      <c r="D517" s="176">
        <v>44</v>
      </c>
      <c r="E517" s="58">
        <f t="shared" si="476"/>
        <v>37</v>
      </c>
      <c r="F517" s="53">
        <v>16</v>
      </c>
      <c r="G517" s="38">
        <v>0</v>
      </c>
      <c r="H517" s="39">
        <f t="shared" si="477"/>
        <v>0</v>
      </c>
      <c r="I517" s="38">
        <v>2</v>
      </c>
      <c r="J517" s="39">
        <f t="shared" si="478"/>
        <v>3.7735849056603774</v>
      </c>
      <c r="K517" s="38">
        <v>12</v>
      </c>
      <c r="L517" s="40">
        <f t="shared" si="479"/>
        <v>22.641509433962263</v>
      </c>
      <c r="M517" s="38">
        <v>34</v>
      </c>
      <c r="N517" s="40">
        <f t="shared" si="480"/>
        <v>64.15094339622641</v>
      </c>
      <c r="O517" s="38">
        <v>5</v>
      </c>
      <c r="P517" s="40">
        <f t="shared" si="481"/>
        <v>9.433962264150944</v>
      </c>
      <c r="Q517" s="86"/>
    </row>
    <row r="518" spans="1:17" s="77" customFormat="1" ht="17.45" customHeight="1">
      <c r="A518" s="265" t="s">
        <v>41</v>
      </c>
      <c r="B518" s="265"/>
      <c r="C518" s="30">
        <f>SUM(C515:C517)</f>
        <v>104</v>
      </c>
      <c r="D518" s="30">
        <f t="shared" ref="D518:O518" si="482">SUM(D515:D517)</f>
        <v>90</v>
      </c>
      <c r="E518" s="30">
        <f t="shared" si="482"/>
        <v>80</v>
      </c>
      <c r="F518" s="30">
        <f t="shared" si="482"/>
        <v>24</v>
      </c>
      <c r="G518" s="30">
        <f t="shared" si="482"/>
        <v>0</v>
      </c>
      <c r="H518" s="82">
        <f>G518*100/C518</f>
        <v>0</v>
      </c>
      <c r="I518" s="30">
        <f t="shared" si="482"/>
        <v>3</v>
      </c>
      <c r="J518" s="44">
        <f>I518*100/C518</f>
        <v>2.8846153846153846</v>
      </c>
      <c r="K518" s="30">
        <f t="shared" si="482"/>
        <v>15</v>
      </c>
      <c r="L518" s="44">
        <f>K518*100/C518</f>
        <v>14.423076923076923</v>
      </c>
      <c r="M518" s="30">
        <f t="shared" si="482"/>
        <v>78</v>
      </c>
      <c r="N518" s="44">
        <f>M518*100/C518</f>
        <v>75</v>
      </c>
      <c r="O518" s="30">
        <f t="shared" si="482"/>
        <v>8</v>
      </c>
      <c r="P518" s="44">
        <f>O518*100/C518</f>
        <v>7.6923076923076925</v>
      </c>
      <c r="Q518" s="30"/>
    </row>
    <row r="519" spans="1:17" s="73" customFormat="1" ht="20.100000000000001" customHeight="1">
      <c r="A519" s="270" t="s">
        <v>0</v>
      </c>
      <c r="B519" s="270" t="s">
        <v>31</v>
      </c>
      <c r="C519" s="262" t="s">
        <v>8</v>
      </c>
      <c r="D519" s="262"/>
      <c r="E519" s="262"/>
      <c r="F519" s="262"/>
      <c r="G519" s="271" t="s">
        <v>16</v>
      </c>
      <c r="H519" s="272"/>
      <c r="I519" s="272"/>
      <c r="J519" s="272"/>
      <c r="K519" s="272"/>
      <c r="L519" s="272"/>
      <c r="M519" s="272"/>
      <c r="N519" s="272"/>
      <c r="O519" s="272"/>
      <c r="P519" s="272"/>
      <c r="Q519" s="222" t="s">
        <v>464</v>
      </c>
    </row>
    <row r="520" spans="1:17" s="73" customFormat="1" ht="20.100000000000001" customHeight="1">
      <c r="A520" s="270"/>
      <c r="B520" s="262"/>
      <c r="C520" s="253" t="s">
        <v>9</v>
      </c>
      <c r="D520" s="262" t="s">
        <v>10</v>
      </c>
      <c r="E520" s="262" t="s">
        <v>1</v>
      </c>
      <c r="F520" s="262" t="s">
        <v>2</v>
      </c>
      <c r="G520" s="262" t="s">
        <v>11</v>
      </c>
      <c r="H520" s="262"/>
      <c r="I520" s="262" t="s">
        <v>12</v>
      </c>
      <c r="J520" s="262"/>
      <c r="K520" s="262" t="s">
        <v>13</v>
      </c>
      <c r="L520" s="262"/>
      <c r="M520" s="262" t="s">
        <v>5</v>
      </c>
      <c r="N520" s="262"/>
      <c r="O520" s="262" t="s">
        <v>14</v>
      </c>
      <c r="P520" s="262"/>
      <c r="Q520" s="223"/>
    </row>
    <row r="521" spans="1:17" ht="20.100000000000001" customHeight="1">
      <c r="A521" s="270"/>
      <c r="B521" s="262"/>
      <c r="C521" s="253"/>
      <c r="D521" s="262"/>
      <c r="E521" s="262"/>
      <c r="F521" s="262"/>
      <c r="G521" s="74" t="s">
        <v>3</v>
      </c>
      <c r="H521" s="74" t="s">
        <v>4</v>
      </c>
      <c r="I521" s="74" t="s">
        <v>3</v>
      </c>
      <c r="J521" s="74" t="s">
        <v>4</v>
      </c>
      <c r="K521" s="74" t="s">
        <v>3</v>
      </c>
      <c r="L521" s="74" t="s">
        <v>4</v>
      </c>
      <c r="M521" s="74" t="s">
        <v>3</v>
      </c>
      <c r="N521" s="74" t="s">
        <v>4</v>
      </c>
      <c r="O521" s="74" t="s">
        <v>3</v>
      </c>
      <c r="P521" s="74" t="s">
        <v>4</v>
      </c>
      <c r="Q521" s="224"/>
    </row>
    <row r="522" spans="1:17" s="76" customFormat="1" ht="20.100000000000001" customHeight="1">
      <c r="A522" s="266" t="s">
        <v>238</v>
      </c>
      <c r="B522" s="267"/>
      <c r="C522" s="267"/>
      <c r="D522" s="267"/>
      <c r="E522" s="267"/>
      <c r="F522" s="268"/>
      <c r="G522" s="263"/>
      <c r="H522" s="264"/>
      <c r="I522" s="264"/>
      <c r="J522" s="264"/>
      <c r="K522" s="264"/>
      <c r="L522" s="264"/>
      <c r="M522" s="264"/>
      <c r="N522" s="264"/>
      <c r="O522" s="264"/>
      <c r="P522" s="264"/>
      <c r="Q522" s="75"/>
    </row>
    <row r="523" spans="1:17" s="17" customFormat="1" ht="20.100000000000001" customHeight="1">
      <c r="A523" s="194">
        <v>1</v>
      </c>
      <c r="B523" s="60" t="s">
        <v>72</v>
      </c>
      <c r="C523" s="54">
        <f t="shared" ref="C523:C526" si="483">SUM(G523,I523,K523,M523,O523)</f>
        <v>26</v>
      </c>
      <c r="D523" s="173">
        <v>21</v>
      </c>
      <c r="E523" s="56">
        <f t="shared" ref="E523:E526" si="484">C523-F523</f>
        <v>18</v>
      </c>
      <c r="F523" s="53">
        <v>8</v>
      </c>
      <c r="G523" s="38">
        <v>1</v>
      </c>
      <c r="H523" s="39">
        <f t="shared" ref="H523:H526" si="485">G523*100/C523</f>
        <v>3.8461538461538463</v>
      </c>
      <c r="I523" s="38">
        <v>1</v>
      </c>
      <c r="J523" s="39">
        <f t="shared" ref="J523:J526" si="486">I523*100/C523</f>
        <v>3.8461538461538463</v>
      </c>
      <c r="K523" s="38">
        <v>5</v>
      </c>
      <c r="L523" s="40">
        <f t="shared" ref="L523:L526" si="487">K523*100/C523</f>
        <v>19.23076923076923</v>
      </c>
      <c r="M523" s="38">
        <v>18</v>
      </c>
      <c r="N523" s="40">
        <f t="shared" ref="N523:N526" si="488">M523*100/C523</f>
        <v>69.230769230769226</v>
      </c>
      <c r="O523" s="38">
        <v>1</v>
      </c>
      <c r="P523" s="40">
        <f t="shared" ref="P523:P526" si="489">O523*100/C523</f>
        <v>3.8461538461538463</v>
      </c>
      <c r="Q523" s="64"/>
    </row>
    <row r="524" spans="1:17" s="17" customFormat="1" ht="20.100000000000001" customHeight="1">
      <c r="A524" s="194">
        <v>2</v>
      </c>
      <c r="B524" s="88" t="s">
        <v>133</v>
      </c>
      <c r="C524" s="57">
        <f t="shared" si="483"/>
        <v>47</v>
      </c>
      <c r="D524" s="176">
        <v>19</v>
      </c>
      <c r="E524" s="58">
        <f t="shared" si="484"/>
        <v>35</v>
      </c>
      <c r="F524" s="53">
        <v>12</v>
      </c>
      <c r="G524" s="38">
        <v>0</v>
      </c>
      <c r="H524" s="39">
        <f t="shared" si="485"/>
        <v>0</v>
      </c>
      <c r="I524" s="38">
        <v>1</v>
      </c>
      <c r="J524" s="39">
        <f t="shared" si="486"/>
        <v>2.1276595744680851</v>
      </c>
      <c r="K524" s="38">
        <v>2</v>
      </c>
      <c r="L524" s="40">
        <f t="shared" si="487"/>
        <v>4.2553191489361701</v>
      </c>
      <c r="M524" s="38">
        <v>41</v>
      </c>
      <c r="N524" s="40">
        <f t="shared" si="488"/>
        <v>87.234042553191486</v>
      </c>
      <c r="O524" s="38">
        <v>3</v>
      </c>
      <c r="P524" s="40">
        <f t="shared" si="489"/>
        <v>6.3829787234042552</v>
      </c>
      <c r="Q524" s="86"/>
    </row>
    <row r="525" spans="1:17" s="17" customFormat="1" ht="20.100000000000001" customHeight="1">
      <c r="A525" s="194">
        <v>3</v>
      </c>
      <c r="B525" s="88" t="s">
        <v>301</v>
      </c>
      <c r="C525" s="57">
        <f t="shared" si="483"/>
        <v>41</v>
      </c>
      <c r="D525" s="176">
        <v>26</v>
      </c>
      <c r="E525" s="58">
        <f t="shared" si="484"/>
        <v>34</v>
      </c>
      <c r="F525" s="53">
        <v>7</v>
      </c>
      <c r="G525" s="38">
        <v>0</v>
      </c>
      <c r="H525" s="39">
        <f t="shared" si="485"/>
        <v>0</v>
      </c>
      <c r="I525" s="38">
        <v>0</v>
      </c>
      <c r="J525" s="39">
        <f t="shared" si="486"/>
        <v>0</v>
      </c>
      <c r="K525" s="38">
        <v>4</v>
      </c>
      <c r="L525" s="40">
        <f t="shared" si="487"/>
        <v>9.7560975609756095</v>
      </c>
      <c r="M525" s="38">
        <v>33</v>
      </c>
      <c r="N525" s="40">
        <f t="shared" si="488"/>
        <v>80.487804878048777</v>
      </c>
      <c r="O525" s="38">
        <v>4</v>
      </c>
      <c r="P525" s="40">
        <f t="shared" si="489"/>
        <v>9.7560975609756095</v>
      </c>
      <c r="Q525" s="86"/>
    </row>
    <row r="526" spans="1:17" s="17" customFormat="1" ht="20.100000000000001" customHeight="1">
      <c r="A526" s="194">
        <v>4</v>
      </c>
      <c r="B526" s="88" t="s">
        <v>302</v>
      </c>
      <c r="C526" s="57">
        <f t="shared" si="483"/>
        <v>39</v>
      </c>
      <c r="D526" s="176">
        <v>24</v>
      </c>
      <c r="E526" s="58">
        <f t="shared" si="484"/>
        <v>31</v>
      </c>
      <c r="F526" s="53">
        <v>8</v>
      </c>
      <c r="G526" s="38">
        <v>0</v>
      </c>
      <c r="H526" s="39">
        <f t="shared" si="485"/>
        <v>0</v>
      </c>
      <c r="I526" s="38">
        <v>0</v>
      </c>
      <c r="J526" s="39">
        <f t="shared" si="486"/>
        <v>0</v>
      </c>
      <c r="K526" s="38">
        <v>0</v>
      </c>
      <c r="L526" s="40">
        <f t="shared" si="487"/>
        <v>0</v>
      </c>
      <c r="M526" s="38">
        <v>33</v>
      </c>
      <c r="N526" s="40">
        <f t="shared" si="488"/>
        <v>84.615384615384613</v>
      </c>
      <c r="O526" s="38">
        <v>6</v>
      </c>
      <c r="P526" s="40">
        <f t="shared" si="489"/>
        <v>15.384615384615385</v>
      </c>
      <c r="Q526" s="86"/>
    </row>
    <row r="527" spans="1:17" s="77" customFormat="1" ht="20.100000000000001" customHeight="1">
      <c r="A527" s="265" t="s">
        <v>96</v>
      </c>
      <c r="B527" s="265"/>
      <c r="C527" s="30">
        <f>SUM(C523:C526)</f>
        <v>153</v>
      </c>
      <c r="D527" s="30">
        <f t="shared" ref="D527:O527" si="490">SUM(D523:D526)</f>
        <v>90</v>
      </c>
      <c r="E527" s="30">
        <f t="shared" si="490"/>
        <v>118</v>
      </c>
      <c r="F527" s="30">
        <f t="shared" si="490"/>
        <v>35</v>
      </c>
      <c r="G527" s="30">
        <f t="shared" si="490"/>
        <v>1</v>
      </c>
      <c r="H527" s="82">
        <f>G527*100/C527</f>
        <v>0.65359477124183007</v>
      </c>
      <c r="I527" s="30">
        <f t="shared" si="490"/>
        <v>2</v>
      </c>
      <c r="J527" s="44">
        <f>I527*100/C527</f>
        <v>1.3071895424836601</v>
      </c>
      <c r="K527" s="30">
        <f t="shared" si="490"/>
        <v>11</v>
      </c>
      <c r="L527" s="44">
        <f>K527*100/C527</f>
        <v>7.1895424836601309</v>
      </c>
      <c r="M527" s="30">
        <f t="shared" si="490"/>
        <v>125</v>
      </c>
      <c r="N527" s="44">
        <f>M527*100/C527</f>
        <v>81.699346405228752</v>
      </c>
      <c r="O527" s="30">
        <f t="shared" si="490"/>
        <v>14</v>
      </c>
      <c r="P527" s="44">
        <f>O527*100/C527</f>
        <v>9.1503267973856204</v>
      </c>
      <c r="Q527" s="30"/>
    </row>
    <row r="528" spans="1:17" s="76" customFormat="1" ht="20.100000000000001" customHeight="1">
      <c r="A528" s="266" t="s">
        <v>491</v>
      </c>
      <c r="B528" s="267"/>
      <c r="C528" s="267"/>
      <c r="D528" s="267"/>
      <c r="E528" s="267"/>
      <c r="F528" s="268"/>
      <c r="G528" s="263"/>
      <c r="H528" s="264"/>
      <c r="I528" s="264"/>
      <c r="J528" s="264"/>
      <c r="K528" s="264"/>
      <c r="L528" s="264"/>
      <c r="M528" s="264"/>
      <c r="N528" s="264"/>
      <c r="O528" s="264"/>
      <c r="P528" s="264"/>
      <c r="Q528" s="75"/>
    </row>
    <row r="529" spans="1:17" s="17" customFormat="1" ht="18" customHeight="1">
      <c r="A529" s="194">
        <v>1</v>
      </c>
      <c r="B529" s="88" t="s">
        <v>299</v>
      </c>
      <c r="C529" s="57">
        <f t="shared" ref="C529" si="491">SUM(G529,I529,K529,M529,O529)</f>
        <v>18</v>
      </c>
      <c r="D529" s="173">
        <v>9</v>
      </c>
      <c r="E529" s="58">
        <f t="shared" ref="E529" si="492">C529-F529</f>
        <v>15</v>
      </c>
      <c r="F529" s="53">
        <v>3</v>
      </c>
      <c r="G529" s="38">
        <v>0</v>
      </c>
      <c r="H529" s="39">
        <f t="shared" ref="H529" si="493">G529*100/C529</f>
        <v>0</v>
      </c>
      <c r="I529" s="38">
        <v>0</v>
      </c>
      <c r="J529" s="39">
        <f t="shared" ref="J529" si="494">I529*100/C529</f>
        <v>0</v>
      </c>
      <c r="K529" s="38">
        <v>2</v>
      </c>
      <c r="L529" s="40">
        <f t="shared" ref="L529" si="495">K529*100/C529</f>
        <v>11.111111111111111</v>
      </c>
      <c r="M529" s="38">
        <v>14</v>
      </c>
      <c r="N529" s="40">
        <f t="shared" ref="N529" si="496">M529*100/C529</f>
        <v>77.777777777777771</v>
      </c>
      <c r="O529" s="38">
        <v>2</v>
      </c>
      <c r="P529" s="40">
        <f t="shared" ref="P529" si="497">O529*100/C529</f>
        <v>11.111111111111111</v>
      </c>
      <c r="Q529" s="63"/>
    </row>
    <row r="530" spans="1:17" s="77" customFormat="1" ht="20.100000000000001" customHeight="1">
      <c r="A530" s="265" t="s">
        <v>41</v>
      </c>
      <c r="B530" s="265"/>
      <c r="C530" s="30">
        <f>C529</f>
        <v>18</v>
      </c>
      <c r="D530" s="30">
        <f t="shared" ref="D530:O530" si="498">D529</f>
        <v>9</v>
      </c>
      <c r="E530" s="30">
        <f t="shared" si="498"/>
        <v>15</v>
      </c>
      <c r="F530" s="30">
        <f t="shared" si="498"/>
        <v>3</v>
      </c>
      <c r="G530" s="30">
        <f t="shared" si="498"/>
        <v>0</v>
      </c>
      <c r="H530" s="82">
        <f>G530*100/C530</f>
        <v>0</v>
      </c>
      <c r="I530" s="30">
        <f t="shared" si="498"/>
        <v>0</v>
      </c>
      <c r="J530" s="44">
        <f>I530*100/C530</f>
        <v>0</v>
      </c>
      <c r="K530" s="30">
        <f t="shared" si="498"/>
        <v>2</v>
      </c>
      <c r="L530" s="44">
        <f>K530*100/C530</f>
        <v>11.111111111111111</v>
      </c>
      <c r="M530" s="30">
        <f t="shared" si="498"/>
        <v>14</v>
      </c>
      <c r="N530" s="44">
        <f>M530*100/C530</f>
        <v>77.777777777777771</v>
      </c>
      <c r="O530" s="30">
        <f t="shared" si="498"/>
        <v>2</v>
      </c>
      <c r="P530" s="44">
        <f>O530*100/C530</f>
        <v>11.111111111111111</v>
      </c>
      <c r="Q530" s="30"/>
    </row>
    <row r="531" spans="1:17" s="81" customFormat="1" ht="39.950000000000003" customHeight="1">
      <c r="A531" s="259" t="s">
        <v>223</v>
      </c>
      <c r="B531" s="260"/>
      <c r="C531" s="32">
        <f>SUM(C506,C512,C518,C527)</f>
        <v>509</v>
      </c>
      <c r="D531" s="32">
        <f>SUM(D506,D512,D518,D527)</f>
        <v>358</v>
      </c>
      <c r="E531" s="32">
        <f>SUM(E506,E512,E518,E527)</f>
        <v>313</v>
      </c>
      <c r="F531" s="32">
        <f>SUM(F506,F512,F518,F527)</f>
        <v>196</v>
      </c>
      <c r="G531" s="32">
        <f>SUM(G506,G512,G518,G527)</f>
        <v>6</v>
      </c>
      <c r="H531" s="78">
        <f>G531*100/C531</f>
        <v>1.1787819253438114</v>
      </c>
      <c r="I531" s="32">
        <f>SUM(I506,I512,I518,I527)</f>
        <v>21</v>
      </c>
      <c r="J531" s="42">
        <f>I531*100/C531</f>
        <v>4.1257367387033401</v>
      </c>
      <c r="K531" s="32">
        <f>SUM(K506,K512,K518,K527)</f>
        <v>72</v>
      </c>
      <c r="L531" s="42">
        <f>K531*100/C531</f>
        <v>14.145383104125736</v>
      </c>
      <c r="M531" s="32">
        <f>SUM(M506,M512,M518,M527)</f>
        <v>376</v>
      </c>
      <c r="N531" s="42">
        <f>M531*100/C531</f>
        <v>73.870333988212181</v>
      </c>
      <c r="O531" s="32">
        <f>SUM(O506,O512,O518,O527)</f>
        <v>34</v>
      </c>
      <c r="P531" s="42">
        <f>O531*100/C531</f>
        <v>6.6797642436149314</v>
      </c>
      <c r="Q531" s="32"/>
    </row>
    <row r="532" spans="1:17" ht="15" customHeight="1"/>
    <row r="533" spans="1:17" s="13" customFormat="1" ht="18" customHeight="1">
      <c r="A533" s="2"/>
      <c r="B533" s="34"/>
      <c r="C533" s="2"/>
      <c r="D533" s="2"/>
      <c r="E533" s="2"/>
      <c r="F533" s="2"/>
      <c r="G533" s="2"/>
      <c r="H533" s="2"/>
      <c r="I533" s="2"/>
      <c r="J533" s="2"/>
      <c r="K533" s="2"/>
      <c r="L533" s="230" t="s">
        <v>393</v>
      </c>
      <c r="M533" s="230"/>
      <c r="N533" s="230"/>
      <c r="O533" s="230"/>
      <c r="P533" s="230"/>
      <c r="Q533" s="230"/>
    </row>
    <row r="534" spans="1:17" s="13" customFormat="1" ht="18" customHeight="1">
      <c r="A534" s="2"/>
      <c r="B534" s="9"/>
      <c r="C534" s="9"/>
      <c r="D534" s="9"/>
      <c r="E534" s="9"/>
      <c r="F534" s="9"/>
      <c r="G534" s="9"/>
      <c r="H534" s="9"/>
      <c r="I534" s="9"/>
      <c r="J534" s="2"/>
      <c r="K534" s="2"/>
      <c r="L534" s="214" t="s">
        <v>19</v>
      </c>
      <c r="M534" s="214"/>
      <c r="N534" s="214"/>
      <c r="O534" s="214"/>
      <c r="P534" s="214"/>
      <c r="Q534" s="214"/>
    </row>
    <row r="535" spans="1:17" s="13" customFormat="1" ht="18" customHeight="1">
      <c r="A535" s="214" t="s">
        <v>214</v>
      </c>
      <c r="B535" s="214"/>
      <c r="C535" s="214"/>
      <c r="D535" s="214"/>
      <c r="E535" s="214"/>
      <c r="F535" s="214"/>
      <c r="G535" s="214"/>
      <c r="H535" s="214"/>
      <c r="I535" s="214"/>
      <c r="J535" s="2"/>
      <c r="K535" s="2"/>
      <c r="L535" s="214" t="s">
        <v>17</v>
      </c>
      <c r="M535" s="214"/>
      <c r="N535" s="214"/>
      <c r="O535" s="214"/>
      <c r="P535" s="214"/>
      <c r="Q535" s="214"/>
    </row>
    <row r="536" spans="1:17" s="13" customFormat="1" ht="18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</row>
    <row r="537" spans="1:17" s="13" customFormat="1" ht="18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</row>
    <row r="538" spans="1:17" s="13" customFormat="1" ht="18" customHeight="1">
      <c r="A538" s="2"/>
      <c r="B538" s="34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</row>
    <row r="539" spans="1:17" s="13" customFormat="1" ht="18" customHeight="1">
      <c r="A539" s="2"/>
      <c r="B539" s="34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</row>
    <row r="540" spans="1:17" s="13" customFormat="1" ht="18" customHeight="1">
      <c r="A540" s="215" t="s">
        <v>267</v>
      </c>
      <c r="B540" s="215"/>
      <c r="C540" s="215"/>
      <c r="D540" s="215"/>
      <c r="E540" s="215"/>
      <c r="F540" s="215"/>
      <c r="G540" s="215"/>
      <c r="H540" s="215"/>
      <c r="I540" s="215"/>
      <c r="J540" s="2"/>
      <c r="K540" s="2"/>
      <c r="L540" s="215" t="s">
        <v>63</v>
      </c>
      <c r="M540" s="215"/>
      <c r="N540" s="215"/>
      <c r="O540" s="215"/>
      <c r="P540" s="215"/>
      <c r="Q540" s="215"/>
    </row>
    <row r="541" spans="1:17" ht="18" customHeight="1">
      <c r="B541" s="183"/>
      <c r="C541" s="183"/>
      <c r="D541" s="183"/>
      <c r="E541" s="183"/>
      <c r="F541" s="183"/>
      <c r="L541" s="183"/>
      <c r="M541" s="183"/>
      <c r="N541" s="183"/>
      <c r="O541" s="183"/>
      <c r="P541" s="183"/>
      <c r="Q541" s="183"/>
    </row>
    <row r="542" spans="1:17" ht="18" customHeight="1">
      <c r="B542" s="183"/>
      <c r="C542" s="183"/>
      <c r="D542" s="183"/>
      <c r="E542" s="183"/>
      <c r="F542" s="183"/>
      <c r="L542" s="183"/>
      <c r="M542" s="183"/>
      <c r="N542" s="183"/>
      <c r="O542" s="183"/>
      <c r="P542" s="183"/>
      <c r="Q542" s="183"/>
    </row>
    <row r="543" spans="1:17" ht="18" customHeight="1">
      <c r="B543" s="183"/>
      <c r="C543" s="183"/>
      <c r="D543" s="183"/>
      <c r="E543" s="183"/>
      <c r="F543" s="183"/>
      <c r="L543" s="183"/>
      <c r="M543" s="183"/>
      <c r="N543" s="183"/>
      <c r="O543" s="183"/>
      <c r="P543" s="183"/>
      <c r="Q543" s="183"/>
    </row>
    <row r="544" spans="1:17" ht="18" customHeight="1">
      <c r="B544" s="183"/>
      <c r="C544" s="183"/>
      <c r="D544" s="183"/>
      <c r="E544" s="183"/>
      <c r="F544" s="183"/>
      <c r="L544" s="183"/>
      <c r="M544" s="183"/>
      <c r="N544" s="183"/>
      <c r="O544" s="183"/>
      <c r="P544" s="183"/>
      <c r="Q544" s="183"/>
    </row>
    <row r="545" spans="1:17" ht="18" customHeight="1">
      <c r="B545" s="183"/>
      <c r="C545" s="183"/>
      <c r="D545" s="183"/>
      <c r="E545" s="183"/>
      <c r="F545" s="183"/>
      <c r="L545" s="183"/>
      <c r="M545" s="183"/>
      <c r="N545" s="183"/>
      <c r="O545" s="183"/>
      <c r="P545" s="183"/>
      <c r="Q545" s="183"/>
    </row>
    <row r="546" spans="1:17" ht="17.100000000000001" customHeight="1">
      <c r="A546" s="216" t="s">
        <v>29</v>
      </c>
      <c r="B546" s="216"/>
      <c r="C546" s="216"/>
      <c r="D546" s="216"/>
      <c r="E546" s="216"/>
      <c r="F546" s="216"/>
      <c r="G546" s="66"/>
      <c r="K546" s="261" t="s">
        <v>6</v>
      </c>
      <c r="L546" s="261"/>
      <c r="M546" s="261"/>
      <c r="N546" s="261"/>
      <c r="O546" s="261"/>
      <c r="P546" s="261"/>
      <c r="Q546" s="261"/>
    </row>
    <row r="547" spans="1:17" ht="17.100000000000001" customHeight="1">
      <c r="A547" s="214" t="s">
        <v>107</v>
      </c>
      <c r="B547" s="214"/>
      <c r="C547" s="214"/>
      <c r="D547" s="214"/>
      <c r="E547" s="214"/>
      <c r="F547" s="214"/>
      <c r="G547" s="66"/>
      <c r="K547" s="256" t="s">
        <v>7</v>
      </c>
      <c r="L547" s="256"/>
      <c r="M547" s="256"/>
      <c r="N547" s="256"/>
      <c r="O547" s="256"/>
      <c r="P547" s="256"/>
      <c r="Q547" s="256"/>
    </row>
    <row r="548" spans="1:17" ht="17.100000000000001" customHeight="1">
      <c r="A548" s="214" t="s">
        <v>108</v>
      </c>
      <c r="B548" s="214"/>
      <c r="C548" s="214"/>
      <c r="D548" s="214"/>
      <c r="E548" s="214"/>
      <c r="F548" s="214"/>
      <c r="G548" s="67"/>
      <c r="K548" s="257"/>
      <c r="L548" s="257"/>
      <c r="M548" s="257"/>
      <c r="N548" s="257"/>
      <c r="O548" s="257"/>
      <c r="P548" s="257"/>
      <c r="Q548" s="257"/>
    </row>
    <row r="549" spans="1:17" s="70" customFormat="1" ht="12" customHeight="1">
      <c r="A549" s="219"/>
      <c r="B549" s="219"/>
      <c r="C549" s="219"/>
      <c r="D549" s="219"/>
      <c r="E549" s="219"/>
      <c r="F549" s="219"/>
      <c r="G549" s="69"/>
      <c r="H549" s="68"/>
      <c r="I549" s="68"/>
      <c r="J549" s="68"/>
    </row>
    <row r="550" spans="1:17" s="71" customFormat="1" ht="20.100000000000001" customHeight="1">
      <c r="A550" s="258" t="s">
        <v>266</v>
      </c>
      <c r="B550" s="258"/>
      <c r="C550" s="258"/>
      <c r="D550" s="258"/>
      <c r="E550" s="258"/>
      <c r="F550" s="258"/>
      <c r="G550" s="258"/>
      <c r="H550" s="258"/>
      <c r="I550" s="258"/>
      <c r="J550" s="258"/>
      <c r="K550" s="258"/>
      <c r="L550" s="258"/>
      <c r="M550" s="258"/>
      <c r="N550" s="258"/>
      <c r="O550" s="258"/>
      <c r="P550" s="258"/>
      <c r="Q550" s="258"/>
    </row>
    <row r="551" spans="1:17" s="76" customFormat="1" ht="18" customHeight="1">
      <c r="A551" s="269" t="s">
        <v>239</v>
      </c>
      <c r="B551" s="269"/>
      <c r="C551" s="269"/>
      <c r="D551" s="269"/>
      <c r="E551" s="269"/>
      <c r="F551" s="269"/>
      <c r="G551" s="269"/>
      <c r="H551" s="269"/>
      <c r="I551" s="269"/>
      <c r="J551" s="269"/>
      <c r="K551" s="269"/>
      <c r="L551" s="269"/>
      <c r="M551" s="269"/>
      <c r="N551" s="269"/>
      <c r="O551" s="269"/>
      <c r="P551" s="269"/>
      <c r="Q551" s="269"/>
    </row>
    <row r="552" spans="1:17" s="76" customFormat="1" ht="9.9499999999999993" customHeight="1">
      <c r="A552" s="184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184"/>
      <c r="O552" s="184"/>
      <c r="P552" s="184"/>
      <c r="Q552" s="184"/>
    </row>
    <row r="553" spans="1:17" s="73" customFormat="1" ht="17.100000000000001" customHeight="1">
      <c r="A553" s="270" t="s">
        <v>0</v>
      </c>
      <c r="B553" s="270" t="s">
        <v>31</v>
      </c>
      <c r="C553" s="262" t="s">
        <v>8</v>
      </c>
      <c r="D553" s="262"/>
      <c r="E553" s="262"/>
      <c r="F553" s="262"/>
      <c r="G553" s="273" t="s">
        <v>16</v>
      </c>
      <c r="H553" s="274"/>
      <c r="I553" s="274"/>
      <c r="J553" s="274"/>
      <c r="K553" s="274"/>
      <c r="L553" s="274"/>
      <c r="M553" s="274"/>
      <c r="N553" s="274"/>
      <c r="O553" s="274"/>
      <c r="P553" s="274"/>
      <c r="Q553" s="222" t="s">
        <v>464</v>
      </c>
    </row>
    <row r="554" spans="1:17" s="73" customFormat="1" ht="17.100000000000001" customHeight="1">
      <c r="A554" s="270"/>
      <c r="B554" s="262"/>
      <c r="C554" s="253" t="s">
        <v>9</v>
      </c>
      <c r="D554" s="262" t="s">
        <v>10</v>
      </c>
      <c r="E554" s="262" t="s">
        <v>1</v>
      </c>
      <c r="F554" s="262" t="s">
        <v>2</v>
      </c>
      <c r="G554" s="262" t="s">
        <v>11</v>
      </c>
      <c r="H554" s="262"/>
      <c r="I554" s="262" t="s">
        <v>12</v>
      </c>
      <c r="J554" s="262"/>
      <c r="K554" s="262" t="s">
        <v>13</v>
      </c>
      <c r="L554" s="262"/>
      <c r="M554" s="262" t="s">
        <v>5</v>
      </c>
      <c r="N554" s="262"/>
      <c r="O554" s="262" t="s">
        <v>14</v>
      </c>
      <c r="P554" s="262"/>
      <c r="Q554" s="223"/>
    </row>
    <row r="555" spans="1:17" ht="17.100000000000001" customHeight="1">
      <c r="A555" s="270"/>
      <c r="B555" s="262"/>
      <c r="C555" s="253"/>
      <c r="D555" s="262"/>
      <c r="E555" s="262"/>
      <c r="F555" s="262"/>
      <c r="G555" s="74" t="s">
        <v>3</v>
      </c>
      <c r="H555" s="74" t="s">
        <v>4</v>
      </c>
      <c r="I555" s="74" t="s">
        <v>3</v>
      </c>
      <c r="J555" s="74" t="s">
        <v>4</v>
      </c>
      <c r="K555" s="74" t="s">
        <v>3</v>
      </c>
      <c r="L555" s="74" t="s">
        <v>4</v>
      </c>
      <c r="M555" s="74" t="s">
        <v>3</v>
      </c>
      <c r="N555" s="74" t="s">
        <v>4</v>
      </c>
      <c r="O555" s="74" t="s">
        <v>3</v>
      </c>
      <c r="P555" s="74" t="s">
        <v>4</v>
      </c>
      <c r="Q555" s="224"/>
    </row>
    <row r="556" spans="1:17" ht="15.6" customHeight="1">
      <c r="A556" s="123"/>
      <c r="B556" s="186" t="s">
        <v>211</v>
      </c>
      <c r="C556" s="185"/>
      <c r="D556" s="124"/>
      <c r="E556" s="124"/>
      <c r="F556" s="125"/>
      <c r="G556" s="126"/>
      <c r="H556" s="127"/>
      <c r="I556" s="127"/>
      <c r="J556" s="127"/>
      <c r="K556" s="127"/>
      <c r="L556" s="127"/>
      <c r="M556" s="127"/>
      <c r="N556" s="127"/>
      <c r="O556" s="127"/>
      <c r="P556" s="127"/>
      <c r="Q556" s="128"/>
    </row>
    <row r="557" spans="1:17" s="76" customFormat="1" ht="15.6" customHeight="1">
      <c r="A557" s="266" t="s">
        <v>240</v>
      </c>
      <c r="B557" s="267"/>
      <c r="C557" s="267"/>
      <c r="D557" s="267"/>
      <c r="E557" s="267"/>
      <c r="F557" s="268"/>
      <c r="G557" s="263"/>
      <c r="H557" s="264"/>
      <c r="I557" s="264"/>
      <c r="J557" s="264"/>
      <c r="K557" s="264"/>
      <c r="L557" s="264"/>
      <c r="M557" s="264"/>
      <c r="N557" s="264"/>
      <c r="O557" s="264"/>
      <c r="P557" s="264"/>
      <c r="Q557" s="75"/>
    </row>
    <row r="558" spans="1:17" s="17" customFormat="1" ht="15.6" customHeight="1">
      <c r="A558" s="52">
        <v>1</v>
      </c>
      <c r="B558" s="60" t="s">
        <v>210</v>
      </c>
      <c r="C558" s="54">
        <f t="shared" ref="C558:C560" si="499">SUM(G558,I558,K558,M558,O558)</f>
        <v>36</v>
      </c>
      <c r="D558" s="173">
        <v>27</v>
      </c>
      <c r="E558" s="58">
        <f t="shared" ref="E558:E560" si="500">C558-F558</f>
        <v>18</v>
      </c>
      <c r="F558" s="53">
        <v>18</v>
      </c>
      <c r="G558" s="38">
        <v>0</v>
      </c>
      <c r="H558" s="40">
        <f t="shared" ref="H558:H560" si="501">G558*100/C558</f>
        <v>0</v>
      </c>
      <c r="I558" s="38">
        <v>2</v>
      </c>
      <c r="J558" s="40">
        <f t="shared" ref="J558:J560" si="502">I558*100/C558</f>
        <v>5.5555555555555554</v>
      </c>
      <c r="K558" s="38">
        <v>7</v>
      </c>
      <c r="L558" s="40">
        <f t="shared" ref="L558:L560" si="503">K558*100/C558</f>
        <v>19.444444444444443</v>
      </c>
      <c r="M558" s="38">
        <v>27</v>
      </c>
      <c r="N558" s="40">
        <f t="shared" ref="N558:N560" si="504">M558*100/C558</f>
        <v>75</v>
      </c>
      <c r="O558" s="38">
        <v>0</v>
      </c>
      <c r="P558" s="40">
        <f t="shared" ref="P558:P560" si="505">O558*100/C558</f>
        <v>0</v>
      </c>
      <c r="Q558" s="63"/>
    </row>
    <row r="559" spans="1:17" s="17" customFormat="1" ht="15.6" customHeight="1">
      <c r="A559" s="52">
        <v>2</v>
      </c>
      <c r="B559" s="60" t="s">
        <v>378</v>
      </c>
      <c r="C559" s="54">
        <f t="shared" si="499"/>
        <v>36</v>
      </c>
      <c r="D559" s="173">
        <v>20</v>
      </c>
      <c r="E559" s="62">
        <f t="shared" si="500"/>
        <v>12</v>
      </c>
      <c r="F559" s="53">
        <v>24</v>
      </c>
      <c r="G559" s="38">
        <v>0</v>
      </c>
      <c r="H559" s="40">
        <f t="shared" si="501"/>
        <v>0</v>
      </c>
      <c r="I559" s="38">
        <v>9</v>
      </c>
      <c r="J559" s="40">
        <f t="shared" si="502"/>
        <v>25</v>
      </c>
      <c r="K559" s="38">
        <v>10</v>
      </c>
      <c r="L559" s="40">
        <f t="shared" si="503"/>
        <v>27.777777777777779</v>
      </c>
      <c r="M559" s="38">
        <v>17</v>
      </c>
      <c r="N559" s="40">
        <f t="shared" si="504"/>
        <v>47.222222222222221</v>
      </c>
      <c r="O559" s="38">
        <v>0</v>
      </c>
      <c r="P559" s="40">
        <f t="shared" si="505"/>
        <v>0</v>
      </c>
      <c r="Q559" s="63"/>
    </row>
    <row r="560" spans="1:17" s="17" customFormat="1" ht="15.6" customHeight="1">
      <c r="A560" s="52">
        <v>3</v>
      </c>
      <c r="B560" s="60" t="s">
        <v>379</v>
      </c>
      <c r="C560" s="54">
        <f t="shared" si="499"/>
        <v>18</v>
      </c>
      <c r="D560" s="173">
        <v>6</v>
      </c>
      <c r="E560" s="62">
        <f t="shared" si="500"/>
        <v>7</v>
      </c>
      <c r="F560" s="53">
        <v>11</v>
      </c>
      <c r="G560" s="38">
        <v>0</v>
      </c>
      <c r="H560" s="40">
        <f t="shared" si="501"/>
        <v>0</v>
      </c>
      <c r="I560" s="38">
        <v>1</v>
      </c>
      <c r="J560" s="40">
        <f t="shared" si="502"/>
        <v>5.5555555555555554</v>
      </c>
      <c r="K560" s="38">
        <v>2</v>
      </c>
      <c r="L560" s="40">
        <f t="shared" si="503"/>
        <v>11.111111111111111</v>
      </c>
      <c r="M560" s="38">
        <v>15</v>
      </c>
      <c r="N560" s="40">
        <f t="shared" si="504"/>
        <v>83.333333333333329</v>
      </c>
      <c r="O560" s="38">
        <v>0</v>
      </c>
      <c r="P560" s="40">
        <f t="shared" si="505"/>
        <v>0</v>
      </c>
      <c r="Q560" s="63"/>
    </row>
    <row r="561" spans="1:17" s="77" customFormat="1" ht="15.6" customHeight="1">
      <c r="A561" s="265" t="s">
        <v>41</v>
      </c>
      <c r="B561" s="265"/>
      <c r="C561" s="30">
        <f>SUM(C558:C560)</f>
        <v>90</v>
      </c>
      <c r="D561" s="30">
        <f t="shared" ref="D561:O561" si="506">SUM(D558:D560)</f>
        <v>53</v>
      </c>
      <c r="E561" s="30">
        <f t="shared" si="506"/>
        <v>37</v>
      </c>
      <c r="F561" s="30">
        <f t="shared" si="506"/>
        <v>53</v>
      </c>
      <c r="G561" s="30">
        <f t="shared" si="506"/>
        <v>0</v>
      </c>
      <c r="H561" s="82">
        <f>G561*100/C561</f>
        <v>0</v>
      </c>
      <c r="I561" s="30">
        <f t="shared" si="506"/>
        <v>12</v>
      </c>
      <c r="J561" s="44">
        <f>I561*100/C561</f>
        <v>13.333333333333334</v>
      </c>
      <c r="K561" s="30">
        <f t="shared" si="506"/>
        <v>19</v>
      </c>
      <c r="L561" s="44">
        <f>K561*100/C561</f>
        <v>21.111111111111111</v>
      </c>
      <c r="M561" s="30">
        <f t="shared" si="506"/>
        <v>59</v>
      </c>
      <c r="N561" s="44">
        <f>M561*100/C561</f>
        <v>65.555555555555557</v>
      </c>
      <c r="O561" s="30">
        <f t="shared" si="506"/>
        <v>0</v>
      </c>
      <c r="P561" s="44">
        <f>O561*100/C561</f>
        <v>0</v>
      </c>
      <c r="Q561" s="30"/>
    </row>
    <row r="562" spans="1:17" ht="15.6" customHeight="1">
      <c r="A562" s="123"/>
      <c r="B562" s="186" t="s">
        <v>137</v>
      </c>
      <c r="C562" s="185"/>
      <c r="D562" s="124"/>
      <c r="E562" s="124"/>
      <c r="F562" s="125"/>
      <c r="G562" s="126"/>
      <c r="H562" s="127"/>
      <c r="I562" s="127"/>
      <c r="J562" s="127"/>
      <c r="K562" s="127"/>
      <c r="L562" s="127"/>
      <c r="M562" s="127"/>
      <c r="N562" s="127"/>
      <c r="O562" s="127"/>
      <c r="P562" s="127"/>
      <c r="Q562" s="128"/>
    </row>
    <row r="563" spans="1:17" s="76" customFormat="1" ht="15.6" customHeight="1">
      <c r="A563" s="266" t="s">
        <v>240</v>
      </c>
      <c r="B563" s="267"/>
      <c r="C563" s="267"/>
      <c r="D563" s="267"/>
      <c r="E563" s="267"/>
      <c r="F563" s="268"/>
      <c r="G563" s="263"/>
      <c r="H563" s="264"/>
      <c r="I563" s="264"/>
      <c r="J563" s="264"/>
      <c r="K563" s="264"/>
      <c r="L563" s="264"/>
      <c r="M563" s="264"/>
      <c r="N563" s="264"/>
      <c r="O563" s="264"/>
      <c r="P563" s="264"/>
      <c r="Q563" s="75"/>
    </row>
    <row r="564" spans="1:17" s="17" customFormat="1" ht="15.6" customHeight="1">
      <c r="A564" s="52">
        <v>1</v>
      </c>
      <c r="B564" s="88" t="s">
        <v>134</v>
      </c>
      <c r="C564" s="57">
        <f t="shared" ref="C564:C566" si="507">SUM(G564,I564,K564,M564,O564)</f>
        <v>57</v>
      </c>
      <c r="D564" s="176">
        <v>33</v>
      </c>
      <c r="E564" s="58">
        <f>C564-F564</f>
        <v>55</v>
      </c>
      <c r="F564" s="53">
        <v>2</v>
      </c>
      <c r="G564" s="38">
        <v>0</v>
      </c>
      <c r="H564" s="39">
        <f t="shared" ref="H564:H567" si="508">G564*100/C564</f>
        <v>0</v>
      </c>
      <c r="I564" s="38">
        <v>1</v>
      </c>
      <c r="J564" s="39">
        <f t="shared" ref="J564:J567" si="509">I564*100/C564</f>
        <v>1.7543859649122806</v>
      </c>
      <c r="K564" s="38">
        <v>2</v>
      </c>
      <c r="L564" s="40">
        <f t="shared" ref="L564:L567" si="510">K564*100/C564</f>
        <v>3.5087719298245612</v>
      </c>
      <c r="M564" s="38">
        <v>41</v>
      </c>
      <c r="N564" s="40">
        <f t="shared" ref="N564:N567" si="511">M564*100/C564</f>
        <v>71.929824561403507</v>
      </c>
      <c r="O564" s="38">
        <v>13</v>
      </c>
      <c r="P564" s="40">
        <f t="shared" ref="P564:P567" si="512">O564*100/C564</f>
        <v>22.807017543859651</v>
      </c>
      <c r="Q564" s="86"/>
    </row>
    <row r="565" spans="1:17" s="17" customFormat="1" ht="15.6" customHeight="1">
      <c r="A565" s="52">
        <v>2</v>
      </c>
      <c r="B565" s="88" t="s">
        <v>303</v>
      </c>
      <c r="C565" s="57">
        <f t="shared" si="507"/>
        <v>46</v>
      </c>
      <c r="D565" s="176">
        <v>27</v>
      </c>
      <c r="E565" s="58">
        <f>C565-F565</f>
        <v>42</v>
      </c>
      <c r="F565" s="53">
        <v>4</v>
      </c>
      <c r="G565" s="38">
        <v>0</v>
      </c>
      <c r="H565" s="39">
        <f t="shared" si="508"/>
        <v>0</v>
      </c>
      <c r="I565" s="38">
        <v>0</v>
      </c>
      <c r="J565" s="39">
        <f t="shared" si="509"/>
        <v>0</v>
      </c>
      <c r="K565" s="38">
        <v>0</v>
      </c>
      <c r="L565" s="40">
        <f t="shared" si="510"/>
        <v>0</v>
      </c>
      <c r="M565" s="38">
        <v>30</v>
      </c>
      <c r="N565" s="40">
        <f t="shared" si="511"/>
        <v>65.217391304347828</v>
      </c>
      <c r="O565" s="38">
        <v>16</v>
      </c>
      <c r="P565" s="40">
        <f t="shared" si="512"/>
        <v>34.782608695652172</v>
      </c>
      <c r="Q565" s="86"/>
    </row>
    <row r="566" spans="1:17" s="17" customFormat="1" ht="15.6" customHeight="1">
      <c r="A566" s="52">
        <v>3</v>
      </c>
      <c r="B566" s="88" t="s">
        <v>304</v>
      </c>
      <c r="C566" s="57">
        <f t="shared" si="507"/>
        <v>47</v>
      </c>
      <c r="D566" s="176">
        <v>34</v>
      </c>
      <c r="E566" s="58">
        <f>C566-F566</f>
        <v>41</v>
      </c>
      <c r="F566" s="53">
        <v>6</v>
      </c>
      <c r="G566" s="38">
        <v>0</v>
      </c>
      <c r="H566" s="39">
        <f t="shared" si="508"/>
        <v>0</v>
      </c>
      <c r="I566" s="38">
        <v>0</v>
      </c>
      <c r="J566" s="39">
        <f t="shared" si="509"/>
        <v>0</v>
      </c>
      <c r="K566" s="38">
        <v>5</v>
      </c>
      <c r="L566" s="40">
        <f t="shared" si="510"/>
        <v>10.638297872340425</v>
      </c>
      <c r="M566" s="38">
        <v>40</v>
      </c>
      <c r="N566" s="40">
        <f t="shared" si="511"/>
        <v>85.106382978723403</v>
      </c>
      <c r="O566" s="38">
        <v>2</v>
      </c>
      <c r="P566" s="40">
        <f t="shared" si="512"/>
        <v>4.2553191489361701</v>
      </c>
      <c r="Q566" s="86"/>
    </row>
    <row r="567" spans="1:17" s="17" customFormat="1" ht="15.6" customHeight="1">
      <c r="A567" s="52">
        <v>4</v>
      </c>
      <c r="B567" s="88" t="s">
        <v>305</v>
      </c>
      <c r="C567" s="57">
        <f>SUM(G567,I567,K567,M567,O567)</f>
        <v>46</v>
      </c>
      <c r="D567" s="176">
        <v>27</v>
      </c>
      <c r="E567" s="58">
        <f>C567-F567</f>
        <v>38</v>
      </c>
      <c r="F567" s="53">
        <v>8</v>
      </c>
      <c r="G567" s="38">
        <v>0</v>
      </c>
      <c r="H567" s="39">
        <f t="shared" si="508"/>
        <v>0</v>
      </c>
      <c r="I567" s="38">
        <v>0</v>
      </c>
      <c r="J567" s="39">
        <f t="shared" si="509"/>
        <v>0</v>
      </c>
      <c r="K567" s="38">
        <v>1</v>
      </c>
      <c r="L567" s="40">
        <f t="shared" si="510"/>
        <v>2.1739130434782608</v>
      </c>
      <c r="M567" s="38">
        <v>40</v>
      </c>
      <c r="N567" s="40">
        <f t="shared" si="511"/>
        <v>86.956521739130437</v>
      </c>
      <c r="O567" s="38">
        <v>5</v>
      </c>
      <c r="P567" s="40">
        <f t="shared" si="512"/>
        <v>10.869565217391305</v>
      </c>
      <c r="Q567" s="163" t="s">
        <v>474</v>
      </c>
    </row>
    <row r="568" spans="1:17" s="77" customFormat="1" ht="15.6" customHeight="1">
      <c r="A568" s="265" t="s">
        <v>96</v>
      </c>
      <c r="B568" s="265"/>
      <c r="C568" s="30">
        <f>SUM(C564:C567)</f>
        <v>196</v>
      </c>
      <c r="D568" s="30">
        <f t="shared" ref="D568:O568" si="513">SUM(D564:D567)</f>
        <v>121</v>
      </c>
      <c r="E568" s="30">
        <f t="shared" si="513"/>
        <v>176</v>
      </c>
      <c r="F568" s="30">
        <f t="shared" si="513"/>
        <v>20</v>
      </c>
      <c r="G568" s="30">
        <f t="shared" si="513"/>
        <v>0</v>
      </c>
      <c r="H568" s="82">
        <f>G568*100/C568</f>
        <v>0</v>
      </c>
      <c r="I568" s="30">
        <f t="shared" si="513"/>
        <v>1</v>
      </c>
      <c r="J568" s="44">
        <f>I568*100/C568</f>
        <v>0.51020408163265307</v>
      </c>
      <c r="K568" s="30">
        <f t="shared" si="513"/>
        <v>8</v>
      </c>
      <c r="L568" s="44">
        <f>K568*100/C568</f>
        <v>4.0816326530612246</v>
      </c>
      <c r="M568" s="30">
        <f t="shared" si="513"/>
        <v>151</v>
      </c>
      <c r="N568" s="44">
        <f t="shared" ref="N568:N569" si="514">M568*100/C568</f>
        <v>77.040816326530617</v>
      </c>
      <c r="O568" s="30">
        <f t="shared" si="513"/>
        <v>36</v>
      </c>
      <c r="P568" s="44">
        <f t="shared" ref="P568:P569" si="515">O568*100/C568</f>
        <v>18.367346938775512</v>
      </c>
      <c r="Q568" s="30"/>
    </row>
    <row r="569" spans="1:17" s="81" customFormat="1" ht="30" customHeight="1">
      <c r="A569" s="259" t="s">
        <v>492</v>
      </c>
      <c r="B569" s="260"/>
      <c r="C569" s="32">
        <f>SUM(C561,C568)</f>
        <v>286</v>
      </c>
      <c r="D569" s="32">
        <f>SUM(D561,D568)</f>
        <v>174</v>
      </c>
      <c r="E569" s="32">
        <f>SUM(E561,E568)</f>
        <v>213</v>
      </c>
      <c r="F569" s="32">
        <f>SUM(F561,F568)</f>
        <v>73</v>
      </c>
      <c r="G569" s="32">
        <f>SUM(G561,G568)</f>
        <v>0</v>
      </c>
      <c r="H569" s="78">
        <f>G569*100/C569</f>
        <v>0</v>
      </c>
      <c r="I569" s="32">
        <f>SUM(I561,I568)</f>
        <v>13</v>
      </c>
      <c r="J569" s="42">
        <f>I569*100/C569</f>
        <v>4.5454545454545459</v>
      </c>
      <c r="K569" s="32">
        <f>SUM(K561,K568)</f>
        <v>27</v>
      </c>
      <c r="L569" s="42">
        <f>K569*100/C569</f>
        <v>9.44055944055944</v>
      </c>
      <c r="M569" s="32">
        <f>SUM(M561,M568)</f>
        <v>210</v>
      </c>
      <c r="N569" s="42">
        <f t="shared" si="514"/>
        <v>73.426573426573427</v>
      </c>
      <c r="O569" s="32">
        <f>SUM(O561,O568)</f>
        <v>36</v>
      </c>
      <c r="P569" s="42">
        <f t="shared" si="515"/>
        <v>12.587412587412587</v>
      </c>
      <c r="Q569" s="32"/>
    </row>
    <row r="570" spans="1:17" ht="9.9499999999999993" customHeight="1"/>
    <row r="571" spans="1:17" s="13" customFormat="1" ht="17.100000000000001" customHeight="1">
      <c r="A571" s="2"/>
      <c r="B571" s="34"/>
      <c r="C571" s="2"/>
      <c r="D571" s="2"/>
      <c r="E571" s="2"/>
      <c r="F571" s="2"/>
      <c r="G571" s="2"/>
      <c r="H571" s="2"/>
      <c r="I571" s="2"/>
      <c r="J571" s="2"/>
      <c r="K571" s="2"/>
      <c r="L571" s="230" t="s">
        <v>493</v>
      </c>
      <c r="M571" s="230"/>
      <c r="N571" s="230"/>
      <c r="O571" s="230"/>
      <c r="P571" s="230"/>
      <c r="Q571" s="230"/>
    </row>
    <row r="572" spans="1:17" s="13" customFormat="1" ht="17.100000000000001" customHeight="1">
      <c r="A572" s="2"/>
      <c r="B572" s="9"/>
      <c r="C572" s="9"/>
      <c r="D572" s="9"/>
      <c r="E572" s="9"/>
      <c r="F572" s="9"/>
      <c r="G572" s="9"/>
      <c r="H572" s="9"/>
      <c r="I572" s="9"/>
      <c r="J572" s="2"/>
      <c r="K572" s="2"/>
      <c r="L572" s="214" t="s">
        <v>19</v>
      </c>
      <c r="M572" s="214"/>
      <c r="N572" s="214"/>
      <c r="O572" s="214"/>
      <c r="P572" s="214"/>
      <c r="Q572" s="214"/>
    </row>
    <row r="573" spans="1:17" s="13" customFormat="1" ht="17.100000000000001" customHeight="1">
      <c r="A573" s="214" t="s">
        <v>214</v>
      </c>
      <c r="B573" s="214"/>
      <c r="C573" s="214"/>
      <c r="D573" s="214"/>
      <c r="E573" s="214"/>
      <c r="F573" s="214"/>
      <c r="G573" s="214"/>
      <c r="H573" s="214"/>
      <c r="I573" s="214"/>
      <c r="J573" s="2"/>
      <c r="K573" s="2"/>
      <c r="L573" s="214" t="s">
        <v>17</v>
      </c>
      <c r="M573" s="214"/>
      <c r="N573" s="214"/>
      <c r="O573" s="214"/>
      <c r="P573" s="214"/>
      <c r="Q573" s="214"/>
    </row>
    <row r="574" spans="1:17" s="13" customFormat="1" ht="1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</row>
    <row r="575" spans="1:17" s="13" customFormat="1" ht="1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</row>
    <row r="576" spans="1:17" s="13" customFormat="1" ht="15" customHeight="1">
      <c r="A576" s="2"/>
      <c r="B576" s="34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</row>
    <row r="577" spans="1:17" s="13" customFormat="1" ht="15" customHeight="1">
      <c r="A577" s="2"/>
      <c r="B577" s="34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</row>
    <row r="578" spans="1:17" s="13" customFormat="1" ht="17.100000000000001" customHeight="1">
      <c r="A578" s="215" t="s">
        <v>267</v>
      </c>
      <c r="B578" s="215"/>
      <c r="C578" s="215"/>
      <c r="D578" s="215"/>
      <c r="E578" s="215"/>
      <c r="F578" s="215"/>
      <c r="G578" s="215"/>
      <c r="H578" s="215"/>
      <c r="I578" s="215"/>
      <c r="J578" s="2"/>
      <c r="K578" s="2"/>
      <c r="L578" s="215" t="s">
        <v>63</v>
      </c>
      <c r="M578" s="215"/>
      <c r="N578" s="215"/>
      <c r="O578" s="215"/>
      <c r="P578" s="215"/>
      <c r="Q578" s="215"/>
    </row>
    <row r="579" spans="1:17" ht="17.100000000000001" customHeight="1">
      <c r="A579" s="216" t="s">
        <v>29</v>
      </c>
      <c r="B579" s="216"/>
      <c r="C579" s="216"/>
      <c r="D579" s="216"/>
      <c r="E579" s="216"/>
      <c r="F579" s="216"/>
      <c r="G579" s="66"/>
      <c r="K579" s="261" t="s">
        <v>6</v>
      </c>
      <c r="L579" s="261"/>
      <c r="M579" s="261"/>
      <c r="N579" s="261"/>
      <c r="O579" s="261"/>
      <c r="P579" s="261"/>
      <c r="Q579" s="261"/>
    </row>
    <row r="580" spans="1:17" ht="17.100000000000001" customHeight="1">
      <c r="A580" s="214" t="s">
        <v>107</v>
      </c>
      <c r="B580" s="214"/>
      <c r="C580" s="214"/>
      <c r="D580" s="214"/>
      <c r="E580" s="214"/>
      <c r="F580" s="214"/>
      <c r="G580" s="66"/>
      <c r="K580" s="256" t="s">
        <v>7</v>
      </c>
      <c r="L580" s="256"/>
      <c r="M580" s="256"/>
      <c r="N580" s="256"/>
      <c r="O580" s="256"/>
      <c r="P580" s="256"/>
      <c r="Q580" s="256"/>
    </row>
    <row r="581" spans="1:17" ht="17.100000000000001" customHeight="1">
      <c r="A581" s="214" t="s">
        <v>108</v>
      </c>
      <c r="B581" s="214"/>
      <c r="C581" s="214"/>
      <c r="D581" s="214"/>
      <c r="E581" s="214"/>
      <c r="F581" s="214"/>
      <c r="G581" s="67"/>
      <c r="K581" s="257"/>
      <c r="L581" s="257"/>
      <c r="M581" s="257"/>
      <c r="N581" s="257"/>
      <c r="O581" s="257"/>
      <c r="P581" s="257"/>
      <c r="Q581" s="257"/>
    </row>
    <row r="582" spans="1:17" s="70" customFormat="1" ht="17.100000000000001" customHeight="1">
      <c r="A582" s="219"/>
      <c r="B582" s="219"/>
      <c r="C582" s="219"/>
      <c r="D582" s="219"/>
      <c r="E582" s="219"/>
      <c r="F582" s="219"/>
      <c r="G582" s="69"/>
      <c r="H582" s="68"/>
      <c r="I582" s="68"/>
      <c r="J582" s="68"/>
    </row>
    <row r="583" spans="1:17" s="71" customFormat="1" ht="24.95" customHeight="1">
      <c r="A583" s="258" t="s">
        <v>266</v>
      </c>
      <c r="B583" s="258"/>
      <c r="C583" s="258"/>
      <c r="D583" s="258"/>
      <c r="E583" s="258"/>
      <c r="F583" s="258"/>
      <c r="G583" s="258"/>
      <c r="H583" s="258"/>
      <c r="I583" s="258"/>
      <c r="J583" s="258"/>
      <c r="K583" s="258"/>
      <c r="L583" s="258"/>
      <c r="M583" s="258"/>
      <c r="N583" s="258"/>
      <c r="O583" s="258"/>
      <c r="P583" s="258"/>
      <c r="Q583" s="258"/>
    </row>
    <row r="584" spans="1:17" s="76" customFormat="1" ht="21.95" customHeight="1">
      <c r="A584" s="269" t="s">
        <v>494</v>
      </c>
      <c r="B584" s="269"/>
      <c r="C584" s="269"/>
      <c r="D584" s="269"/>
      <c r="E584" s="269"/>
      <c r="F584" s="269"/>
      <c r="G584" s="269"/>
      <c r="H584" s="269"/>
      <c r="I584" s="269"/>
      <c r="J584" s="269"/>
      <c r="K584" s="269"/>
      <c r="L584" s="269"/>
      <c r="M584" s="269"/>
      <c r="N584" s="269"/>
      <c r="O584" s="269"/>
      <c r="P584" s="269"/>
      <c r="Q584" s="269"/>
    </row>
    <row r="585" spans="1:17" s="76" customFormat="1" ht="15" customHeight="1">
      <c r="A585" s="184"/>
      <c r="B585" s="184"/>
      <c r="C585" s="184"/>
      <c r="D585" s="184"/>
      <c r="E585" s="184"/>
      <c r="F585" s="184"/>
      <c r="G585" s="184"/>
      <c r="H585" s="184"/>
      <c r="I585" s="184"/>
      <c r="J585" s="184"/>
      <c r="K585" s="184"/>
      <c r="L585" s="184"/>
      <c r="M585" s="184"/>
      <c r="N585" s="184"/>
      <c r="O585" s="184"/>
      <c r="P585" s="184"/>
      <c r="Q585" s="184"/>
    </row>
    <row r="586" spans="1:17" s="73" customFormat="1" ht="17.100000000000001" customHeight="1">
      <c r="A586" s="270" t="s">
        <v>0</v>
      </c>
      <c r="B586" s="270" t="s">
        <v>31</v>
      </c>
      <c r="C586" s="262" t="s">
        <v>8</v>
      </c>
      <c r="D586" s="262"/>
      <c r="E586" s="262"/>
      <c r="F586" s="262"/>
      <c r="G586" s="271" t="s">
        <v>16</v>
      </c>
      <c r="H586" s="272"/>
      <c r="I586" s="272"/>
      <c r="J586" s="272"/>
      <c r="K586" s="272"/>
      <c r="L586" s="272"/>
      <c r="M586" s="272"/>
      <c r="N586" s="272"/>
      <c r="O586" s="272"/>
      <c r="P586" s="272"/>
      <c r="Q586" s="222" t="s">
        <v>464</v>
      </c>
    </row>
    <row r="587" spans="1:17" s="73" customFormat="1" ht="17.100000000000001" customHeight="1">
      <c r="A587" s="270"/>
      <c r="B587" s="262"/>
      <c r="C587" s="253" t="s">
        <v>9</v>
      </c>
      <c r="D587" s="262" t="s">
        <v>10</v>
      </c>
      <c r="E587" s="262" t="s">
        <v>1</v>
      </c>
      <c r="F587" s="262" t="s">
        <v>2</v>
      </c>
      <c r="G587" s="262" t="s">
        <v>11</v>
      </c>
      <c r="H587" s="262"/>
      <c r="I587" s="262" t="s">
        <v>12</v>
      </c>
      <c r="J587" s="262"/>
      <c r="K587" s="262" t="s">
        <v>13</v>
      </c>
      <c r="L587" s="262"/>
      <c r="M587" s="262" t="s">
        <v>5</v>
      </c>
      <c r="N587" s="262"/>
      <c r="O587" s="262" t="s">
        <v>14</v>
      </c>
      <c r="P587" s="262"/>
      <c r="Q587" s="223"/>
    </row>
    <row r="588" spans="1:17" ht="17.100000000000001" customHeight="1">
      <c r="A588" s="270"/>
      <c r="B588" s="262"/>
      <c r="C588" s="253"/>
      <c r="D588" s="262"/>
      <c r="E588" s="262"/>
      <c r="F588" s="262"/>
      <c r="G588" s="74" t="s">
        <v>3</v>
      </c>
      <c r="H588" s="74" t="s">
        <v>4</v>
      </c>
      <c r="I588" s="74" t="s">
        <v>3</v>
      </c>
      <c r="J588" s="74" t="s">
        <v>4</v>
      </c>
      <c r="K588" s="74" t="s">
        <v>3</v>
      </c>
      <c r="L588" s="74" t="s">
        <v>4</v>
      </c>
      <c r="M588" s="74" t="s">
        <v>3</v>
      </c>
      <c r="N588" s="74" t="s">
        <v>4</v>
      </c>
      <c r="O588" s="74" t="s">
        <v>3</v>
      </c>
      <c r="P588" s="74" t="s">
        <v>4</v>
      </c>
      <c r="Q588" s="224"/>
    </row>
    <row r="589" spans="1:17" ht="17.100000000000001" customHeight="1">
      <c r="A589" s="123"/>
      <c r="B589" s="186" t="s">
        <v>211</v>
      </c>
      <c r="C589" s="185"/>
      <c r="D589" s="124"/>
      <c r="E589" s="124"/>
      <c r="F589" s="125"/>
      <c r="G589" s="126"/>
      <c r="H589" s="127"/>
      <c r="I589" s="127"/>
      <c r="J589" s="127"/>
      <c r="K589" s="127"/>
      <c r="L589" s="127"/>
      <c r="M589" s="127"/>
      <c r="N589" s="127"/>
      <c r="O589" s="127"/>
      <c r="P589" s="127"/>
      <c r="Q589" s="128"/>
    </row>
    <row r="590" spans="1:17" s="76" customFormat="1" ht="18" customHeight="1">
      <c r="A590" s="266" t="s">
        <v>240</v>
      </c>
      <c r="B590" s="267"/>
      <c r="C590" s="267"/>
      <c r="D590" s="267"/>
      <c r="E590" s="267"/>
      <c r="F590" s="268"/>
      <c r="G590" s="263"/>
      <c r="H590" s="264"/>
      <c r="I590" s="264"/>
      <c r="J590" s="264"/>
      <c r="K590" s="264"/>
      <c r="L590" s="264"/>
      <c r="M590" s="264"/>
      <c r="N590" s="264"/>
      <c r="O590" s="264"/>
      <c r="P590" s="264"/>
      <c r="Q590" s="75"/>
    </row>
    <row r="591" spans="1:17" s="17" customFormat="1" ht="18" customHeight="1">
      <c r="A591" s="52">
        <v>1</v>
      </c>
      <c r="B591" s="60" t="s">
        <v>380</v>
      </c>
      <c r="C591" s="54">
        <f t="shared" ref="C591" si="516">SUM(G591,I591,K591,M591,O591)</f>
        <v>57</v>
      </c>
      <c r="D591" s="173">
        <v>1</v>
      </c>
      <c r="E591" s="62">
        <f t="shared" ref="E591" si="517">C591-F591</f>
        <v>13</v>
      </c>
      <c r="F591" s="53">
        <v>44</v>
      </c>
      <c r="G591" s="38">
        <v>2</v>
      </c>
      <c r="H591" s="40">
        <f t="shared" ref="H591" si="518">G591*100/C591</f>
        <v>3.5087719298245612</v>
      </c>
      <c r="I591" s="38">
        <v>1</v>
      </c>
      <c r="J591" s="40">
        <f t="shared" ref="J591" si="519">I591*100/C591</f>
        <v>1.7543859649122806</v>
      </c>
      <c r="K591" s="38">
        <v>15</v>
      </c>
      <c r="L591" s="40">
        <f t="shared" ref="L591" si="520">K591*100/C591</f>
        <v>26.315789473684209</v>
      </c>
      <c r="M591" s="38">
        <v>37</v>
      </c>
      <c r="N591" s="40">
        <f t="shared" ref="N591" si="521">M591*100/C591</f>
        <v>64.912280701754383</v>
      </c>
      <c r="O591" s="38">
        <v>2</v>
      </c>
      <c r="P591" s="40">
        <f t="shared" ref="P591" si="522">O591*100/C591</f>
        <v>3.5087719298245612</v>
      </c>
      <c r="Q591" s="63"/>
    </row>
    <row r="592" spans="1:17" s="77" customFormat="1" ht="18" customHeight="1">
      <c r="A592" s="265" t="s">
        <v>99</v>
      </c>
      <c r="B592" s="265"/>
      <c r="C592" s="30">
        <f>C591</f>
        <v>57</v>
      </c>
      <c r="D592" s="30">
        <f t="shared" ref="D592:O592" si="523">D591</f>
        <v>1</v>
      </c>
      <c r="E592" s="30">
        <f t="shared" si="523"/>
        <v>13</v>
      </c>
      <c r="F592" s="30">
        <f t="shared" si="523"/>
        <v>44</v>
      </c>
      <c r="G592" s="30">
        <f t="shared" si="523"/>
        <v>2</v>
      </c>
      <c r="H592" s="82">
        <f>G592*100/C592</f>
        <v>3.5087719298245612</v>
      </c>
      <c r="I592" s="30">
        <f t="shared" si="523"/>
        <v>1</v>
      </c>
      <c r="J592" s="44">
        <f>I592*100/C592</f>
        <v>1.7543859649122806</v>
      </c>
      <c r="K592" s="30">
        <f t="shared" si="523"/>
        <v>15</v>
      </c>
      <c r="L592" s="44">
        <f>K592*100/C592</f>
        <v>26.315789473684209</v>
      </c>
      <c r="M592" s="30">
        <f t="shared" si="523"/>
        <v>37</v>
      </c>
      <c r="N592" s="44">
        <f>M592*100/C592</f>
        <v>64.912280701754383</v>
      </c>
      <c r="O592" s="30">
        <f t="shared" si="523"/>
        <v>2</v>
      </c>
      <c r="P592" s="44">
        <f>O592*100/C592</f>
        <v>3.5087719298245612</v>
      </c>
      <c r="Q592" s="30"/>
    </row>
    <row r="593" spans="1:17" ht="18" customHeight="1">
      <c r="A593" s="123"/>
      <c r="B593" s="186" t="s">
        <v>137</v>
      </c>
      <c r="C593" s="185"/>
      <c r="D593" s="124"/>
      <c r="E593" s="124"/>
      <c r="F593" s="125"/>
      <c r="G593" s="126"/>
      <c r="H593" s="127"/>
      <c r="I593" s="127"/>
      <c r="J593" s="127"/>
      <c r="K593" s="127"/>
      <c r="L593" s="127"/>
      <c r="M593" s="127"/>
      <c r="N593" s="127"/>
      <c r="O593" s="127"/>
      <c r="P593" s="127"/>
      <c r="Q593" s="128"/>
    </row>
    <row r="594" spans="1:17" s="76" customFormat="1" ht="18" customHeight="1">
      <c r="A594" s="266" t="s">
        <v>240</v>
      </c>
      <c r="B594" s="267"/>
      <c r="C594" s="267"/>
      <c r="D594" s="267"/>
      <c r="E594" s="267"/>
      <c r="F594" s="268"/>
      <c r="G594" s="263"/>
      <c r="H594" s="264"/>
      <c r="I594" s="264"/>
      <c r="J594" s="264"/>
      <c r="K594" s="264"/>
      <c r="L594" s="264"/>
      <c r="M594" s="264"/>
      <c r="N594" s="264"/>
      <c r="O594" s="264"/>
      <c r="P594" s="264"/>
      <c r="Q594" s="75"/>
    </row>
    <row r="595" spans="1:17" s="17" customFormat="1" ht="18" customHeight="1">
      <c r="A595" s="52">
        <v>1</v>
      </c>
      <c r="B595" s="88" t="s">
        <v>306</v>
      </c>
      <c r="C595" s="57">
        <f t="shared" ref="C595" si="524">SUM(G595,I595,K595,M595,O595)</f>
        <v>20</v>
      </c>
      <c r="D595" s="176"/>
      <c r="E595" s="58">
        <f>C595-F595</f>
        <v>13</v>
      </c>
      <c r="F595" s="53">
        <v>7</v>
      </c>
      <c r="G595" s="38">
        <v>0</v>
      </c>
      <c r="H595" s="39">
        <f t="shared" ref="H595" si="525">G595*100/C595</f>
        <v>0</v>
      </c>
      <c r="I595" s="38">
        <v>0</v>
      </c>
      <c r="J595" s="39">
        <f t="shared" ref="J595" si="526">I595*100/C595</f>
        <v>0</v>
      </c>
      <c r="K595" s="38">
        <v>0</v>
      </c>
      <c r="L595" s="40">
        <f t="shared" ref="L595" si="527">K595*100/C595</f>
        <v>0</v>
      </c>
      <c r="M595" s="38">
        <v>19</v>
      </c>
      <c r="N595" s="40">
        <f t="shared" ref="N595" si="528">M595*100/C595</f>
        <v>95</v>
      </c>
      <c r="O595" s="38">
        <v>1</v>
      </c>
      <c r="P595" s="40">
        <f t="shared" ref="P595" si="529">O595*100/C595</f>
        <v>5</v>
      </c>
      <c r="Q595" s="86"/>
    </row>
    <row r="596" spans="1:17" s="77" customFormat="1" ht="18" customHeight="1">
      <c r="A596" s="265" t="s">
        <v>99</v>
      </c>
      <c r="B596" s="265"/>
      <c r="C596" s="30">
        <f>C595</f>
        <v>20</v>
      </c>
      <c r="D596" s="30">
        <f t="shared" ref="D596:O596" si="530">D595</f>
        <v>0</v>
      </c>
      <c r="E596" s="30">
        <f t="shared" si="530"/>
        <v>13</v>
      </c>
      <c r="F596" s="30">
        <f t="shared" si="530"/>
        <v>7</v>
      </c>
      <c r="G596" s="30">
        <f t="shared" si="530"/>
        <v>0</v>
      </c>
      <c r="H596" s="82">
        <f>G596*100/C596</f>
        <v>0</v>
      </c>
      <c r="I596" s="30">
        <f t="shared" si="530"/>
        <v>0</v>
      </c>
      <c r="J596" s="44">
        <f>I596*100/C596</f>
        <v>0</v>
      </c>
      <c r="K596" s="30">
        <f t="shared" si="530"/>
        <v>0</v>
      </c>
      <c r="L596" s="44">
        <f>K596*100/C596</f>
        <v>0</v>
      </c>
      <c r="M596" s="30">
        <f t="shared" si="530"/>
        <v>19</v>
      </c>
      <c r="N596" s="44">
        <f>M596*100/C596</f>
        <v>95</v>
      </c>
      <c r="O596" s="30">
        <f t="shared" si="530"/>
        <v>1</v>
      </c>
      <c r="P596" s="44">
        <f>O596*100/C596</f>
        <v>5</v>
      </c>
      <c r="Q596" s="30"/>
    </row>
    <row r="597" spans="1:17" s="81" customFormat="1" ht="30" customHeight="1">
      <c r="A597" s="259" t="s">
        <v>495</v>
      </c>
      <c r="B597" s="260"/>
      <c r="C597" s="32">
        <f>SUM(C592,C596)</f>
        <v>77</v>
      </c>
      <c r="D597" s="32">
        <f>SUM(D592,D596)</f>
        <v>1</v>
      </c>
      <c r="E597" s="32">
        <f>SUM(E592,E596)</f>
        <v>26</v>
      </c>
      <c r="F597" s="32">
        <f>SUM(F592,F596)</f>
        <v>51</v>
      </c>
      <c r="G597" s="32">
        <f>SUM(G592,G596)</f>
        <v>2</v>
      </c>
      <c r="H597" s="78">
        <f>G597*100/C597</f>
        <v>2.5974025974025974</v>
      </c>
      <c r="I597" s="32">
        <f>SUM(I592,I596)</f>
        <v>1</v>
      </c>
      <c r="J597" s="42">
        <f>I597*100/C597</f>
        <v>1.2987012987012987</v>
      </c>
      <c r="K597" s="32">
        <f>SUM(K592,K596)</f>
        <v>15</v>
      </c>
      <c r="L597" s="42">
        <f>K597*100/C597</f>
        <v>19.480519480519479</v>
      </c>
      <c r="M597" s="32">
        <f>SUM(M592,M596)</f>
        <v>56</v>
      </c>
      <c r="N597" s="42">
        <f>M597*100/C597</f>
        <v>72.727272727272734</v>
      </c>
      <c r="O597" s="32">
        <f>SUM(O592,O596)</f>
        <v>3</v>
      </c>
      <c r="P597" s="42">
        <f>O597*100/C597</f>
        <v>3.8961038961038961</v>
      </c>
      <c r="Q597" s="32"/>
    </row>
    <row r="598" spans="1:17" ht="15" customHeight="1">
      <c r="B598" s="2"/>
    </row>
    <row r="599" spans="1:17" s="13" customFormat="1" ht="18" customHeight="1">
      <c r="A599" s="2"/>
      <c r="B599" s="34"/>
      <c r="C599" s="2"/>
      <c r="D599" s="2"/>
      <c r="E599" s="2"/>
      <c r="F599" s="2"/>
      <c r="G599" s="2"/>
      <c r="H599" s="2"/>
      <c r="I599" s="2"/>
      <c r="J599" s="2"/>
      <c r="K599" s="2"/>
      <c r="L599" s="230" t="s">
        <v>487</v>
      </c>
      <c r="M599" s="230"/>
      <c r="N599" s="230"/>
      <c r="O599" s="230"/>
      <c r="P599" s="230"/>
      <c r="Q599" s="230"/>
    </row>
    <row r="600" spans="1:17" s="13" customFormat="1" ht="18" customHeight="1">
      <c r="A600" s="2"/>
      <c r="B600" s="9"/>
      <c r="C600" s="9"/>
      <c r="D600" s="9"/>
      <c r="E600" s="9"/>
      <c r="F600" s="9"/>
      <c r="G600" s="9"/>
      <c r="H600" s="9"/>
      <c r="I600" s="9"/>
      <c r="J600" s="2"/>
      <c r="K600" s="2"/>
      <c r="L600" s="214" t="s">
        <v>19</v>
      </c>
      <c r="M600" s="214"/>
      <c r="N600" s="214"/>
      <c r="O600" s="214"/>
      <c r="P600" s="214"/>
      <c r="Q600" s="214"/>
    </row>
    <row r="601" spans="1:17" s="13" customFormat="1" ht="18" customHeight="1">
      <c r="A601" s="214" t="s">
        <v>214</v>
      </c>
      <c r="B601" s="214"/>
      <c r="C601" s="214"/>
      <c r="D601" s="214"/>
      <c r="E601" s="214"/>
      <c r="F601" s="214"/>
      <c r="G601" s="214"/>
      <c r="H601" s="214"/>
      <c r="I601" s="214"/>
      <c r="J601" s="2"/>
      <c r="K601" s="2"/>
      <c r="L601" s="214" t="s">
        <v>17</v>
      </c>
      <c r="M601" s="214"/>
      <c r="N601" s="214"/>
      <c r="O601" s="214"/>
      <c r="P601" s="214"/>
      <c r="Q601" s="214"/>
    </row>
    <row r="602" spans="1:17" s="13" customFormat="1" ht="18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</row>
    <row r="603" spans="1:17" s="13" customFormat="1" ht="18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</row>
    <row r="604" spans="1:17" s="13" customFormat="1" ht="18" customHeight="1">
      <c r="A604" s="2"/>
      <c r="B604" s="34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</row>
    <row r="605" spans="1:17" s="13" customFormat="1" ht="18" customHeight="1">
      <c r="A605" s="2"/>
      <c r="B605" s="34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</row>
    <row r="606" spans="1:17" s="13" customFormat="1" ht="18" customHeight="1">
      <c r="A606" s="215" t="s">
        <v>267</v>
      </c>
      <c r="B606" s="215"/>
      <c r="C606" s="215"/>
      <c r="D606" s="215"/>
      <c r="E606" s="215"/>
      <c r="F606" s="215"/>
      <c r="G606" s="215"/>
      <c r="H606" s="215"/>
      <c r="I606" s="215"/>
      <c r="J606" s="2"/>
      <c r="K606" s="2"/>
      <c r="L606" s="215" t="s">
        <v>63</v>
      </c>
      <c r="M606" s="215"/>
      <c r="N606" s="215"/>
      <c r="O606" s="215"/>
      <c r="P606" s="215"/>
      <c r="Q606" s="215"/>
    </row>
    <row r="607" spans="1:17" s="13" customFormat="1" ht="18" customHeight="1">
      <c r="A607" s="181"/>
      <c r="B607" s="181"/>
      <c r="C607" s="181"/>
      <c r="D607" s="181"/>
      <c r="E607" s="181"/>
      <c r="F607" s="181"/>
      <c r="G607" s="181"/>
      <c r="H607" s="181"/>
      <c r="I607" s="181"/>
      <c r="J607" s="2"/>
      <c r="K607" s="2"/>
      <c r="L607" s="181"/>
      <c r="M607" s="181"/>
      <c r="N607" s="181"/>
      <c r="O607" s="181"/>
      <c r="P607" s="181"/>
      <c r="Q607" s="181"/>
    </row>
    <row r="608" spans="1:17" ht="15.95" customHeight="1">
      <c r="A608" s="216" t="s">
        <v>29</v>
      </c>
      <c r="B608" s="216"/>
      <c r="C608" s="216"/>
      <c r="D608" s="216"/>
      <c r="E608" s="216"/>
      <c r="F608" s="216"/>
      <c r="G608" s="66"/>
      <c r="K608" s="261" t="s">
        <v>6</v>
      </c>
      <c r="L608" s="261"/>
      <c r="M608" s="261"/>
      <c r="N608" s="261"/>
      <c r="O608" s="261"/>
      <c r="P608" s="261"/>
      <c r="Q608" s="261"/>
    </row>
    <row r="609" spans="1:17" ht="15.95" customHeight="1">
      <c r="A609" s="214" t="s">
        <v>107</v>
      </c>
      <c r="B609" s="214"/>
      <c r="C609" s="214"/>
      <c r="D609" s="214"/>
      <c r="E609" s="214"/>
      <c r="F609" s="214"/>
      <c r="G609" s="66"/>
      <c r="K609" s="256" t="s">
        <v>7</v>
      </c>
      <c r="L609" s="256"/>
      <c r="M609" s="256"/>
      <c r="N609" s="256"/>
      <c r="O609" s="256"/>
      <c r="P609" s="256"/>
      <c r="Q609" s="256"/>
    </row>
    <row r="610" spans="1:17" ht="15.95" customHeight="1">
      <c r="A610" s="214" t="s">
        <v>108</v>
      </c>
      <c r="B610" s="214"/>
      <c r="C610" s="214"/>
      <c r="D610" s="214"/>
      <c r="E610" s="214"/>
      <c r="F610" s="214"/>
      <c r="G610" s="67"/>
      <c r="K610" s="257"/>
      <c r="L610" s="257"/>
      <c r="M610" s="257"/>
      <c r="N610" s="257"/>
      <c r="O610" s="257"/>
      <c r="P610" s="257"/>
      <c r="Q610" s="257"/>
    </row>
    <row r="611" spans="1:17" s="70" customFormat="1" ht="9.9499999999999993" customHeight="1">
      <c r="A611" s="219"/>
      <c r="B611" s="219"/>
      <c r="C611" s="219"/>
      <c r="D611" s="219"/>
      <c r="E611" s="219"/>
      <c r="F611" s="219"/>
      <c r="G611" s="69"/>
      <c r="H611" s="68"/>
      <c r="I611" s="68"/>
      <c r="J611" s="68"/>
    </row>
    <row r="612" spans="1:17" s="71" customFormat="1" ht="20.100000000000001" customHeight="1">
      <c r="A612" s="258" t="s">
        <v>266</v>
      </c>
      <c r="B612" s="258"/>
      <c r="C612" s="258"/>
      <c r="D612" s="258"/>
      <c r="E612" s="258"/>
      <c r="F612" s="258"/>
      <c r="G612" s="258"/>
      <c r="H612" s="258"/>
      <c r="I612" s="258"/>
      <c r="J612" s="258"/>
      <c r="K612" s="258"/>
      <c r="L612" s="258"/>
      <c r="M612" s="258"/>
      <c r="N612" s="258"/>
      <c r="O612" s="258"/>
      <c r="P612" s="258"/>
      <c r="Q612" s="258"/>
    </row>
    <row r="613" spans="1:17" s="71" customFormat="1" ht="18" customHeight="1">
      <c r="A613" s="258" t="s">
        <v>30</v>
      </c>
      <c r="B613" s="258"/>
      <c r="C613" s="258"/>
      <c r="D613" s="258"/>
      <c r="E613" s="258"/>
      <c r="F613" s="258"/>
      <c r="G613" s="258"/>
      <c r="H613" s="258"/>
      <c r="I613" s="258"/>
      <c r="J613" s="258"/>
      <c r="K613" s="258"/>
      <c r="L613" s="258"/>
      <c r="M613" s="258"/>
      <c r="N613" s="258"/>
      <c r="O613" s="258"/>
      <c r="P613" s="258"/>
      <c r="Q613" s="258"/>
    </row>
    <row r="614" spans="1:17" s="71" customFormat="1" ht="9.9499999999999993" customHeight="1">
      <c r="A614" s="182"/>
      <c r="B614" s="182"/>
      <c r="C614" s="182"/>
      <c r="D614" s="182"/>
      <c r="E614" s="182"/>
      <c r="F614" s="182"/>
      <c r="G614" s="182"/>
      <c r="H614" s="182"/>
      <c r="I614" s="182"/>
      <c r="J614" s="182"/>
      <c r="K614" s="182"/>
      <c r="L614" s="182"/>
      <c r="M614" s="182"/>
      <c r="N614" s="182"/>
      <c r="O614" s="182"/>
      <c r="P614" s="182"/>
      <c r="Q614" s="182"/>
    </row>
    <row r="615" spans="1:17" s="73" customFormat="1" ht="15.95" customHeight="1">
      <c r="A615" s="252" t="s">
        <v>0</v>
      </c>
      <c r="B615" s="252" t="s">
        <v>18</v>
      </c>
      <c r="C615" s="253" t="s">
        <v>8</v>
      </c>
      <c r="D615" s="253"/>
      <c r="E615" s="253"/>
      <c r="F615" s="253"/>
      <c r="G615" s="253" t="s">
        <v>16</v>
      </c>
      <c r="H615" s="253"/>
      <c r="I615" s="253"/>
      <c r="J615" s="253"/>
      <c r="K615" s="253"/>
      <c r="L615" s="253"/>
      <c r="M615" s="253"/>
      <c r="N615" s="253"/>
      <c r="O615" s="253"/>
      <c r="P615" s="253"/>
      <c r="Q615" s="222" t="s">
        <v>464</v>
      </c>
    </row>
    <row r="616" spans="1:17" s="73" customFormat="1" ht="15.95" customHeight="1">
      <c r="A616" s="252"/>
      <c r="B616" s="252"/>
      <c r="C616" s="253" t="s">
        <v>9</v>
      </c>
      <c r="D616" s="253" t="s">
        <v>10</v>
      </c>
      <c r="E616" s="253" t="s">
        <v>1</v>
      </c>
      <c r="F616" s="253" t="s">
        <v>2</v>
      </c>
      <c r="G616" s="253" t="s">
        <v>11</v>
      </c>
      <c r="H616" s="253"/>
      <c r="I616" s="253" t="s">
        <v>12</v>
      </c>
      <c r="J616" s="253"/>
      <c r="K616" s="253" t="s">
        <v>13</v>
      </c>
      <c r="L616" s="253"/>
      <c r="M616" s="253" t="s">
        <v>5</v>
      </c>
      <c r="N616" s="253"/>
      <c r="O616" s="253" t="s">
        <v>14</v>
      </c>
      <c r="P616" s="253"/>
      <c r="Q616" s="223"/>
    </row>
    <row r="617" spans="1:17" ht="15.95" customHeight="1">
      <c r="A617" s="252"/>
      <c r="B617" s="252"/>
      <c r="C617" s="253"/>
      <c r="D617" s="253"/>
      <c r="E617" s="253"/>
      <c r="F617" s="253"/>
      <c r="G617" s="74" t="s">
        <v>3</v>
      </c>
      <c r="H617" s="74" t="s">
        <v>4</v>
      </c>
      <c r="I617" s="74" t="s">
        <v>3</v>
      </c>
      <c r="J617" s="74" t="s">
        <v>4</v>
      </c>
      <c r="K617" s="74" t="s">
        <v>3</v>
      </c>
      <c r="L617" s="74" t="s">
        <v>4</v>
      </c>
      <c r="M617" s="74" t="s">
        <v>3</v>
      </c>
      <c r="N617" s="74" t="s">
        <v>4</v>
      </c>
      <c r="O617" s="74" t="s">
        <v>3</v>
      </c>
      <c r="P617" s="74" t="s">
        <v>4</v>
      </c>
      <c r="Q617" s="224"/>
    </row>
    <row r="618" spans="1:17" s="77" customFormat="1" ht="14.1" customHeight="1">
      <c r="A618" s="250">
        <v>1</v>
      </c>
      <c r="B618" s="83" t="s">
        <v>98</v>
      </c>
      <c r="C618" s="197">
        <f t="shared" ref="C618:P618" si="531">C26</f>
        <v>556</v>
      </c>
      <c r="D618" s="129">
        <f t="shared" si="531"/>
        <v>1</v>
      </c>
      <c r="E618" s="129">
        <f t="shared" si="531"/>
        <v>94</v>
      </c>
      <c r="F618" s="130">
        <f t="shared" si="531"/>
        <v>462</v>
      </c>
      <c r="G618" s="129">
        <f t="shared" si="531"/>
        <v>2</v>
      </c>
      <c r="H618" s="131">
        <f t="shared" si="531"/>
        <v>0.35971223021582732</v>
      </c>
      <c r="I618" s="129">
        <f t="shared" si="531"/>
        <v>12</v>
      </c>
      <c r="J618" s="131">
        <f t="shared" si="531"/>
        <v>2.1582733812949639</v>
      </c>
      <c r="K618" s="129">
        <f t="shared" si="531"/>
        <v>34</v>
      </c>
      <c r="L618" s="131">
        <f t="shared" si="531"/>
        <v>6.1151079136690649</v>
      </c>
      <c r="M618" s="129">
        <f t="shared" si="531"/>
        <v>488</v>
      </c>
      <c r="N618" s="131">
        <f t="shared" si="531"/>
        <v>87.769784172661872</v>
      </c>
      <c r="O618" s="129">
        <f t="shared" si="531"/>
        <v>20</v>
      </c>
      <c r="P618" s="132">
        <f t="shared" si="531"/>
        <v>3.5971223021582732</v>
      </c>
      <c r="Q618" s="162"/>
    </row>
    <row r="619" spans="1:17" s="77" customFormat="1" ht="14.1" customHeight="1">
      <c r="A619" s="249"/>
      <c r="B619" s="85" t="s">
        <v>241</v>
      </c>
      <c r="C619" s="198">
        <f t="shared" ref="C619:P619" si="532">C30</f>
        <v>63</v>
      </c>
      <c r="D619" s="133">
        <f t="shared" si="532"/>
        <v>0</v>
      </c>
      <c r="E619" s="133">
        <f t="shared" si="532"/>
        <v>17</v>
      </c>
      <c r="F619" s="134">
        <f t="shared" si="532"/>
        <v>46</v>
      </c>
      <c r="G619" s="133">
        <f t="shared" si="532"/>
        <v>0</v>
      </c>
      <c r="H619" s="135">
        <f t="shared" si="532"/>
        <v>0</v>
      </c>
      <c r="I619" s="133">
        <f t="shared" si="532"/>
        <v>2</v>
      </c>
      <c r="J619" s="135">
        <f t="shared" si="532"/>
        <v>3.1746031746031744</v>
      </c>
      <c r="K619" s="133">
        <f t="shared" si="532"/>
        <v>5</v>
      </c>
      <c r="L619" s="135">
        <f t="shared" si="532"/>
        <v>7.9365079365079367</v>
      </c>
      <c r="M619" s="133">
        <f t="shared" si="532"/>
        <v>53</v>
      </c>
      <c r="N619" s="135">
        <f t="shared" si="532"/>
        <v>84.126984126984127</v>
      </c>
      <c r="O619" s="133">
        <f t="shared" si="532"/>
        <v>3</v>
      </c>
      <c r="P619" s="136">
        <f t="shared" si="532"/>
        <v>4.7619047619047619</v>
      </c>
      <c r="Q619" s="133"/>
    </row>
    <row r="620" spans="1:17" s="77" customFormat="1" ht="14.1" customHeight="1">
      <c r="A620" s="249"/>
      <c r="B620" s="137" t="s">
        <v>47</v>
      </c>
      <c r="C620" s="198">
        <f t="shared" ref="C620:P620" si="533">C43</f>
        <v>338</v>
      </c>
      <c r="D620" s="133">
        <f t="shared" si="533"/>
        <v>5</v>
      </c>
      <c r="E620" s="133">
        <f t="shared" si="533"/>
        <v>90</v>
      </c>
      <c r="F620" s="134">
        <f t="shared" si="533"/>
        <v>248</v>
      </c>
      <c r="G620" s="133">
        <f t="shared" si="533"/>
        <v>11</v>
      </c>
      <c r="H620" s="135">
        <f t="shared" si="533"/>
        <v>3.2544378698224854</v>
      </c>
      <c r="I620" s="133">
        <f t="shared" si="533"/>
        <v>12</v>
      </c>
      <c r="J620" s="135">
        <f t="shared" si="533"/>
        <v>3.5502958579881656</v>
      </c>
      <c r="K620" s="133">
        <f t="shared" si="533"/>
        <v>31</v>
      </c>
      <c r="L620" s="135">
        <f t="shared" si="533"/>
        <v>9.1715976331360949</v>
      </c>
      <c r="M620" s="133">
        <f t="shared" si="533"/>
        <v>226</v>
      </c>
      <c r="N620" s="135">
        <f t="shared" si="533"/>
        <v>66.863905325443781</v>
      </c>
      <c r="O620" s="133">
        <f t="shared" si="533"/>
        <v>58</v>
      </c>
      <c r="P620" s="136">
        <f t="shared" si="533"/>
        <v>17.159763313609467</v>
      </c>
      <c r="Q620" s="133"/>
    </row>
    <row r="621" spans="1:17" s="77" customFormat="1" ht="14.1" customHeight="1">
      <c r="A621" s="249"/>
      <c r="B621" s="137" t="s">
        <v>49</v>
      </c>
      <c r="C621" s="198">
        <f t="shared" ref="C621:P621" si="534">C48</f>
        <v>109</v>
      </c>
      <c r="D621" s="133">
        <f t="shared" si="534"/>
        <v>1</v>
      </c>
      <c r="E621" s="133">
        <f t="shared" si="534"/>
        <v>22</v>
      </c>
      <c r="F621" s="134">
        <f t="shared" si="534"/>
        <v>87</v>
      </c>
      <c r="G621" s="133">
        <f t="shared" si="534"/>
        <v>2</v>
      </c>
      <c r="H621" s="135">
        <f t="shared" si="534"/>
        <v>1.834862385321101</v>
      </c>
      <c r="I621" s="133">
        <f t="shared" si="534"/>
        <v>2</v>
      </c>
      <c r="J621" s="135">
        <f t="shared" si="534"/>
        <v>1.834862385321101</v>
      </c>
      <c r="K621" s="133">
        <f t="shared" si="534"/>
        <v>9</v>
      </c>
      <c r="L621" s="135">
        <f t="shared" si="534"/>
        <v>8.2568807339449535</v>
      </c>
      <c r="M621" s="133">
        <f t="shared" si="534"/>
        <v>88</v>
      </c>
      <c r="N621" s="135">
        <f t="shared" si="534"/>
        <v>80.733944954128447</v>
      </c>
      <c r="O621" s="133">
        <f t="shared" si="534"/>
        <v>8</v>
      </c>
      <c r="P621" s="136">
        <f t="shared" si="534"/>
        <v>7.3394495412844041</v>
      </c>
      <c r="Q621" s="133"/>
    </row>
    <row r="622" spans="1:17" s="77" customFormat="1" ht="14.1" customHeight="1">
      <c r="A622" s="249"/>
      <c r="B622" s="138" t="s">
        <v>242</v>
      </c>
      <c r="C622" s="199">
        <f t="shared" ref="C622:P622" si="535">C54</f>
        <v>143</v>
      </c>
      <c r="D622" s="139">
        <f t="shared" si="535"/>
        <v>1</v>
      </c>
      <c r="E622" s="139">
        <f t="shared" si="535"/>
        <v>42</v>
      </c>
      <c r="F622" s="140">
        <f t="shared" si="535"/>
        <v>101</v>
      </c>
      <c r="G622" s="139">
        <f t="shared" si="535"/>
        <v>4</v>
      </c>
      <c r="H622" s="141">
        <f t="shared" si="535"/>
        <v>2.7972027972027971</v>
      </c>
      <c r="I622" s="139">
        <f t="shared" si="535"/>
        <v>4</v>
      </c>
      <c r="J622" s="141">
        <f t="shared" si="535"/>
        <v>2.7972027972027971</v>
      </c>
      <c r="K622" s="139">
        <f t="shared" si="535"/>
        <v>6</v>
      </c>
      <c r="L622" s="141">
        <f t="shared" si="535"/>
        <v>4.1958041958041958</v>
      </c>
      <c r="M622" s="139">
        <f t="shared" si="535"/>
        <v>123</v>
      </c>
      <c r="N622" s="141">
        <f t="shared" si="535"/>
        <v>86.013986013986013</v>
      </c>
      <c r="O622" s="139">
        <f t="shared" si="535"/>
        <v>6</v>
      </c>
      <c r="P622" s="142">
        <f t="shared" si="535"/>
        <v>4.1958041958041958</v>
      </c>
      <c r="Q622" s="162"/>
    </row>
    <row r="623" spans="1:17" s="77" customFormat="1" ht="14.1" customHeight="1">
      <c r="A623" s="249"/>
      <c r="B623" s="83" t="s">
        <v>98</v>
      </c>
      <c r="C623" s="197">
        <f t="shared" ref="C623:P623" si="536">C65</f>
        <v>206</v>
      </c>
      <c r="D623" s="129">
        <f t="shared" si="536"/>
        <v>4</v>
      </c>
      <c r="E623" s="129">
        <f t="shared" si="536"/>
        <v>168</v>
      </c>
      <c r="F623" s="130">
        <f t="shared" si="536"/>
        <v>38</v>
      </c>
      <c r="G623" s="129">
        <f t="shared" si="536"/>
        <v>0</v>
      </c>
      <c r="H623" s="131">
        <f t="shared" si="536"/>
        <v>0</v>
      </c>
      <c r="I623" s="129">
        <f t="shared" si="536"/>
        <v>11</v>
      </c>
      <c r="J623" s="131">
        <f t="shared" si="536"/>
        <v>5.3398058252427187</v>
      </c>
      <c r="K623" s="129">
        <f t="shared" si="536"/>
        <v>56</v>
      </c>
      <c r="L623" s="131">
        <f t="shared" si="536"/>
        <v>27.184466019417474</v>
      </c>
      <c r="M623" s="129">
        <f t="shared" si="536"/>
        <v>117</v>
      </c>
      <c r="N623" s="131">
        <f t="shared" si="536"/>
        <v>56.796116504854368</v>
      </c>
      <c r="O623" s="129">
        <f t="shared" si="536"/>
        <v>22</v>
      </c>
      <c r="P623" s="132">
        <f t="shared" si="536"/>
        <v>10.679611650485437</v>
      </c>
      <c r="Q623" s="129"/>
    </row>
    <row r="624" spans="1:17" s="77" customFormat="1" ht="14.1" customHeight="1">
      <c r="A624" s="249"/>
      <c r="B624" s="85" t="s">
        <v>241</v>
      </c>
      <c r="C624" s="198">
        <f t="shared" ref="C624:P624" si="537">C72</f>
        <v>40</v>
      </c>
      <c r="D624" s="133">
        <f t="shared" si="537"/>
        <v>1</v>
      </c>
      <c r="E624" s="133">
        <f t="shared" si="537"/>
        <v>34</v>
      </c>
      <c r="F624" s="134">
        <f t="shared" si="537"/>
        <v>6</v>
      </c>
      <c r="G624" s="133">
        <f t="shared" si="537"/>
        <v>0</v>
      </c>
      <c r="H624" s="135">
        <f t="shared" si="537"/>
        <v>0</v>
      </c>
      <c r="I624" s="133">
        <f t="shared" si="537"/>
        <v>0</v>
      </c>
      <c r="J624" s="135">
        <f t="shared" si="537"/>
        <v>0</v>
      </c>
      <c r="K624" s="133">
        <f t="shared" si="537"/>
        <v>1</v>
      </c>
      <c r="L624" s="135">
        <f t="shared" si="537"/>
        <v>2.5</v>
      </c>
      <c r="M624" s="133">
        <f t="shared" si="537"/>
        <v>33</v>
      </c>
      <c r="N624" s="135">
        <f t="shared" si="537"/>
        <v>82.5</v>
      </c>
      <c r="O624" s="133">
        <f t="shared" si="537"/>
        <v>6</v>
      </c>
      <c r="P624" s="136">
        <f t="shared" si="537"/>
        <v>15</v>
      </c>
      <c r="Q624" s="163"/>
    </row>
    <row r="625" spans="1:17" s="77" customFormat="1" ht="14.1" customHeight="1">
      <c r="A625" s="249"/>
      <c r="B625" s="85" t="s">
        <v>47</v>
      </c>
      <c r="C625" s="198">
        <f t="shared" ref="C625:P625" si="538">C76</f>
        <v>86</v>
      </c>
      <c r="D625" s="133">
        <f t="shared" si="538"/>
        <v>0</v>
      </c>
      <c r="E625" s="133">
        <f t="shared" si="538"/>
        <v>70</v>
      </c>
      <c r="F625" s="134">
        <f t="shared" si="538"/>
        <v>16</v>
      </c>
      <c r="G625" s="133">
        <f t="shared" si="538"/>
        <v>0</v>
      </c>
      <c r="H625" s="135">
        <f t="shared" si="538"/>
        <v>0</v>
      </c>
      <c r="I625" s="133">
        <f t="shared" si="538"/>
        <v>0</v>
      </c>
      <c r="J625" s="135">
        <f t="shared" si="538"/>
        <v>0</v>
      </c>
      <c r="K625" s="133">
        <f t="shared" si="538"/>
        <v>3</v>
      </c>
      <c r="L625" s="135">
        <f t="shared" si="538"/>
        <v>3.4883720930232558</v>
      </c>
      <c r="M625" s="133">
        <f t="shared" si="538"/>
        <v>60</v>
      </c>
      <c r="N625" s="135">
        <f t="shared" si="538"/>
        <v>69.767441860465112</v>
      </c>
      <c r="O625" s="133">
        <f t="shared" si="538"/>
        <v>23</v>
      </c>
      <c r="P625" s="136">
        <f t="shared" si="538"/>
        <v>26.744186046511629</v>
      </c>
      <c r="Q625" s="133"/>
    </row>
    <row r="626" spans="1:17" s="77" customFormat="1" ht="14.1" customHeight="1">
      <c r="A626" s="251"/>
      <c r="B626" s="138" t="s">
        <v>49</v>
      </c>
      <c r="C626" s="199">
        <f t="shared" ref="C626:P626" si="539">C79</f>
        <v>41</v>
      </c>
      <c r="D626" s="139">
        <f t="shared" si="539"/>
        <v>0</v>
      </c>
      <c r="E626" s="139">
        <f t="shared" si="539"/>
        <v>30</v>
      </c>
      <c r="F626" s="140">
        <f t="shared" si="539"/>
        <v>11</v>
      </c>
      <c r="G626" s="139">
        <f t="shared" si="539"/>
        <v>0</v>
      </c>
      <c r="H626" s="141">
        <f t="shared" si="539"/>
        <v>0</v>
      </c>
      <c r="I626" s="139">
        <f t="shared" si="539"/>
        <v>1</v>
      </c>
      <c r="J626" s="141">
        <f t="shared" si="539"/>
        <v>2.4390243902439024</v>
      </c>
      <c r="K626" s="139">
        <f t="shared" si="539"/>
        <v>8</v>
      </c>
      <c r="L626" s="141">
        <f t="shared" si="539"/>
        <v>19.512195121951219</v>
      </c>
      <c r="M626" s="139">
        <f t="shared" si="539"/>
        <v>28</v>
      </c>
      <c r="N626" s="141">
        <f t="shared" si="539"/>
        <v>68.292682926829272</v>
      </c>
      <c r="O626" s="139">
        <f t="shared" si="539"/>
        <v>4</v>
      </c>
      <c r="P626" s="142">
        <f t="shared" si="539"/>
        <v>9.7560975609756095</v>
      </c>
      <c r="Q626" s="139"/>
    </row>
    <row r="627" spans="1:17" s="77" customFormat="1" ht="14.1" customHeight="1">
      <c r="A627" s="244">
        <v>2</v>
      </c>
      <c r="B627" s="83" t="s">
        <v>97</v>
      </c>
      <c r="C627" s="197">
        <f t="shared" ref="C627:P627" si="540">C109</f>
        <v>118</v>
      </c>
      <c r="D627" s="129">
        <f t="shared" si="540"/>
        <v>0</v>
      </c>
      <c r="E627" s="129">
        <f t="shared" si="540"/>
        <v>36</v>
      </c>
      <c r="F627" s="130">
        <f t="shared" si="540"/>
        <v>82</v>
      </c>
      <c r="G627" s="129">
        <f t="shared" si="540"/>
        <v>0</v>
      </c>
      <c r="H627" s="131">
        <f t="shared" si="540"/>
        <v>0</v>
      </c>
      <c r="I627" s="129">
        <f t="shared" si="540"/>
        <v>1</v>
      </c>
      <c r="J627" s="131">
        <f t="shared" si="540"/>
        <v>0.84745762711864403</v>
      </c>
      <c r="K627" s="129">
        <f t="shared" si="540"/>
        <v>2</v>
      </c>
      <c r="L627" s="131">
        <f t="shared" si="540"/>
        <v>1.6949152542372881</v>
      </c>
      <c r="M627" s="129">
        <f t="shared" si="540"/>
        <v>107</v>
      </c>
      <c r="N627" s="131">
        <f t="shared" si="540"/>
        <v>90.677966101694921</v>
      </c>
      <c r="O627" s="129">
        <f t="shared" si="540"/>
        <v>8</v>
      </c>
      <c r="P627" s="132">
        <f t="shared" si="540"/>
        <v>6.7796610169491522</v>
      </c>
      <c r="Q627" s="129"/>
    </row>
    <row r="628" spans="1:17" s="77" customFormat="1" ht="14.1" customHeight="1">
      <c r="A628" s="249"/>
      <c r="B628" s="85" t="s">
        <v>243</v>
      </c>
      <c r="C628" s="198">
        <f t="shared" ref="C628:P628" si="541">C115</f>
        <v>143</v>
      </c>
      <c r="D628" s="133">
        <f t="shared" si="541"/>
        <v>1</v>
      </c>
      <c r="E628" s="133">
        <f t="shared" si="541"/>
        <v>33</v>
      </c>
      <c r="F628" s="134">
        <f t="shared" si="541"/>
        <v>110</v>
      </c>
      <c r="G628" s="133">
        <f t="shared" si="541"/>
        <v>0</v>
      </c>
      <c r="H628" s="135">
        <f t="shared" si="541"/>
        <v>0</v>
      </c>
      <c r="I628" s="133">
        <f t="shared" si="541"/>
        <v>2</v>
      </c>
      <c r="J628" s="135">
        <f t="shared" si="541"/>
        <v>1.3986013986013985</v>
      </c>
      <c r="K628" s="133">
        <f t="shared" si="541"/>
        <v>12</v>
      </c>
      <c r="L628" s="135">
        <f t="shared" si="541"/>
        <v>8.3916083916083917</v>
      </c>
      <c r="M628" s="133">
        <f t="shared" si="541"/>
        <v>127</v>
      </c>
      <c r="N628" s="135">
        <f t="shared" si="541"/>
        <v>88.811188811188813</v>
      </c>
      <c r="O628" s="133">
        <f t="shared" si="541"/>
        <v>2</v>
      </c>
      <c r="P628" s="136">
        <f t="shared" si="541"/>
        <v>1.3986013986013985</v>
      </c>
      <c r="Q628" s="133"/>
    </row>
    <row r="629" spans="1:17" s="77" customFormat="1" ht="14.1" customHeight="1">
      <c r="A629" s="249"/>
      <c r="B629" s="85" t="s">
        <v>244</v>
      </c>
      <c r="C629" s="198">
        <f t="shared" ref="C629:P629" si="542">C122</f>
        <v>185</v>
      </c>
      <c r="D629" s="133">
        <f t="shared" si="542"/>
        <v>0</v>
      </c>
      <c r="E629" s="133">
        <f t="shared" si="542"/>
        <v>51</v>
      </c>
      <c r="F629" s="134">
        <f t="shared" si="542"/>
        <v>134</v>
      </c>
      <c r="G629" s="133">
        <f t="shared" si="542"/>
        <v>0</v>
      </c>
      <c r="H629" s="135">
        <f t="shared" si="542"/>
        <v>0</v>
      </c>
      <c r="I629" s="133">
        <f t="shared" si="542"/>
        <v>1</v>
      </c>
      <c r="J629" s="135">
        <f t="shared" si="542"/>
        <v>0.54054054054054057</v>
      </c>
      <c r="K629" s="133">
        <f t="shared" si="542"/>
        <v>8</v>
      </c>
      <c r="L629" s="135">
        <f t="shared" si="542"/>
        <v>4.3243243243243246</v>
      </c>
      <c r="M629" s="133">
        <f t="shared" si="542"/>
        <v>169</v>
      </c>
      <c r="N629" s="135">
        <f t="shared" si="542"/>
        <v>91.351351351351354</v>
      </c>
      <c r="O629" s="133">
        <f t="shared" si="542"/>
        <v>7</v>
      </c>
      <c r="P629" s="136">
        <f t="shared" si="542"/>
        <v>3.7837837837837838</v>
      </c>
      <c r="Q629" s="133"/>
    </row>
    <row r="630" spans="1:17" s="77" customFormat="1" ht="14.1" customHeight="1">
      <c r="A630" s="249"/>
      <c r="B630" s="84" t="s">
        <v>24</v>
      </c>
      <c r="C630" s="199">
        <f t="shared" ref="C630:P630" si="543">C127</f>
        <v>115</v>
      </c>
      <c r="D630" s="139">
        <f t="shared" si="543"/>
        <v>0</v>
      </c>
      <c r="E630" s="139">
        <f t="shared" si="543"/>
        <v>44</v>
      </c>
      <c r="F630" s="140">
        <f t="shared" si="543"/>
        <v>71</v>
      </c>
      <c r="G630" s="139">
        <f t="shared" si="543"/>
        <v>0</v>
      </c>
      <c r="H630" s="141">
        <f t="shared" si="543"/>
        <v>0</v>
      </c>
      <c r="I630" s="139">
        <f t="shared" si="543"/>
        <v>6</v>
      </c>
      <c r="J630" s="141">
        <f t="shared" si="543"/>
        <v>5.2173913043478262</v>
      </c>
      <c r="K630" s="139">
        <f t="shared" si="543"/>
        <v>21</v>
      </c>
      <c r="L630" s="141">
        <f t="shared" si="543"/>
        <v>18.260869565217391</v>
      </c>
      <c r="M630" s="139">
        <f t="shared" si="543"/>
        <v>81</v>
      </c>
      <c r="N630" s="141">
        <f t="shared" si="543"/>
        <v>70.434782608695656</v>
      </c>
      <c r="O630" s="139">
        <f t="shared" si="543"/>
        <v>7</v>
      </c>
      <c r="P630" s="142">
        <f t="shared" si="543"/>
        <v>6.0869565217391308</v>
      </c>
      <c r="Q630" s="139"/>
    </row>
    <row r="631" spans="1:17" s="77" customFormat="1" ht="14.1" customHeight="1">
      <c r="A631" s="249"/>
      <c r="B631" s="83" t="s">
        <v>52</v>
      </c>
      <c r="C631" s="197">
        <f t="shared" ref="C631:P631" si="544">C136</f>
        <v>81</v>
      </c>
      <c r="D631" s="129">
        <f t="shared" si="544"/>
        <v>0</v>
      </c>
      <c r="E631" s="129">
        <f t="shared" si="544"/>
        <v>75</v>
      </c>
      <c r="F631" s="130">
        <f t="shared" si="544"/>
        <v>6</v>
      </c>
      <c r="G631" s="133">
        <f t="shared" si="544"/>
        <v>0</v>
      </c>
      <c r="H631" s="135">
        <f t="shared" si="544"/>
        <v>0</v>
      </c>
      <c r="I631" s="133">
        <f t="shared" si="544"/>
        <v>0</v>
      </c>
      <c r="J631" s="135">
        <f t="shared" si="544"/>
        <v>0</v>
      </c>
      <c r="K631" s="133">
        <f t="shared" si="544"/>
        <v>1</v>
      </c>
      <c r="L631" s="135">
        <f t="shared" si="544"/>
        <v>1.2345679012345678</v>
      </c>
      <c r="M631" s="133">
        <f t="shared" si="544"/>
        <v>75</v>
      </c>
      <c r="N631" s="135">
        <f t="shared" si="544"/>
        <v>92.592592592592595</v>
      </c>
      <c r="O631" s="133">
        <f t="shared" si="544"/>
        <v>5</v>
      </c>
      <c r="P631" s="136">
        <f t="shared" si="544"/>
        <v>6.1728395061728394</v>
      </c>
      <c r="Q631" s="133"/>
    </row>
    <row r="632" spans="1:17" s="77" customFormat="1" ht="14.1" customHeight="1">
      <c r="A632" s="249"/>
      <c r="B632" s="200" t="s">
        <v>24</v>
      </c>
      <c r="C632" s="198">
        <f t="shared" ref="C632:P632" si="545">C139</f>
        <v>36</v>
      </c>
      <c r="D632" s="133">
        <f t="shared" si="545"/>
        <v>0</v>
      </c>
      <c r="E632" s="133">
        <f t="shared" si="545"/>
        <v>28</v>
      </c>
      <c r="F632" s="134">
        <f t="shared" si="545"/>
        <v>8</v>
      </c>
      <c r="G632" s="133">
        <f t="shared" si="545"/>
        <v>0</v>
      </c>
      <c r="H632" s="135">
        <f t="shared" si="545"/>
        <v>0</v>
      </c>
      <c r="I632" s="133">
        <f t="shared" si="545"/>
        <v>0</v>
      </c>
      <c r="J632" s="135">
        <f t="shared" si="545"/>
        <v>0</v>
      </c>
      <c r="K632" s="133">
        <f t="shared" si="545"/>
        <v>4</v>
      </c>
      <c r="L632" s="135">
        <f t="shared" si="545"/>
        <v>11.111111111111111</v>
      </c>
      <c r="M632" s="133">
        <f t="shared" si="545"/>
        <v>28</v>
      </c>
      <c r="N632" s="135">
        <f t="shared" si="545"/>
        <v>77.777777777777771</v>
      </c>
      <c r="O632" s="133">
        <f t="shared" si="545"/>
        <v>4</v>
      </c>
      <c r="P632" s="136">
        <f t="shared" si="545"/>
        <v>11.111111111111111</v>
      </c>
      <c r="Q632" s="133"/>
    </row>
    <row r="633" spans="1:17" s="77" customFormat="1" ht="14.1" customHeight="1">
      <c r="A633" s="249"/>
      <c r="B633" s="85" t="s">
        <v>243</v>
      </c>
      <c r="C633" s="198">
        <f t="shared" ref="C633:P633" si="546">C142</f>
        <v>41</v>
      </c>
      <c r="D633" s="133">
        <f t="shared" si="546"/>
        <v>0</v>
      </c>
      <c r="E633" s="133">
        <f t="shared" si="546"/>
        <v>35</v>
      </c>
      <c r="F633" s="134">
        <f t="shared" si="546"/>
        <v>6</v>
      </c>
      <c r="G633" s="133">
        <f t="shared" si="546"/>
        <v>0</v>
      </c>
      <c r="H633" s="135">
        <f t="shared" si="546"/>
        <v>0</v>
      </c>
      <c r="I633" s="133">
        <f t="shared" si="546"/>
        <v>0</v>
      </c>
      <c r="J633" s="135">
        <f t="shared" si="546"/>
        <v>0</v>
      </c>
      <c r="K633" s="133">
        <f t="shared" si="546"/>
        <v>1</v>
      </c>
      <c r="L633" s="135">
        <f t="shared" si="546"/>
        <v>2.4390243902439024</v>
      </c>
      <c r="M633" s="133">
        <f t="shared" si="546"/>
        <v>32</v>
      </c>
      <c r="N633" s="135">
        <f t="shared" si="546"/>
        <v>78.048780487804876</v>
      </c>
      <c r="O633" s="133">
        <f t="shared" si="546"/>
        <v>8</v>
      </c>
      <c r="P633" s="136">
        <f t="shared" si="546"/>
        <v>19.512195121951219</v>
      </c>
      <c r="Q633" s="133"/>
    </row>
    <row r="634" spans="1:17" s="77" customFormat="1" ht="14.1" customHeight="1">
      <c r="A634" s="245"/>
      <c r="B634" s="85" t="s">
        <v>244</v>
      </c>
      <c r="C634" s="199">
        <f t="shared" ref="C634:P634" si="547">C146</f>
        <v>92</v>
      </c>
      <c r="D634" s="139">
        <f t="shared" si="547"/>
        <v>0</v>
      </c>
      <c r="E634" s="139">
        <f t="shared" si="547"/>
        <v>66</v>
      </c>
      <c r="F634" s="140">
        <f t="shared" si="547"/>
        <v>26</v>
      </c>
      <c r="G634" s="139">
        <f t="shared" si="547"/>
        <v>0</v>
      </c>
      <c r="H634" s="141">
        <f t="shared" si="547"/>
        <v>0</v>
      </c>
      <c r="I634" s="139">
        <f t="shared" si="547"/>
        <v>0</v>
      </c>
      <c r="J634" s="141">
        <f t="shared" si="547"/>
        <v>0</v>
      </c>
      <c r="K634" s="139">
        <f t="shared" si="547"/>
        <v>0</v>
      </c>
      <c r="L634" s="141">
        <f t="shared" si="547"/>
        <v>0</v>
      </c>
      <c r="M634" s="139">
        <f t="shared" si="547"/>
        <v>89</v>
      </c>
      <c r="N634" s="141">
        <f t="shared" si="547"/>
        <v>96.739130434782609</v>
      </c>
      <c r="O634" s="139">
        <f t="shared" si="547"/>
        <v>3</v>
      </c>
      <c r="P634" s="142">
        <f t="shared" si="547"/>
        <v>3.2608695652173911</v>
      </c>
      <c r="Q634" s="139"/>
    </row>
    <row r="635" spans="1:17" s="77" customFormat="1" ht="14.1" customHeight="1">
      <c r="A635" s="244">
        <v>3</v>
      </c>
      <c r="B635" s="83" t="s">
        <v>48</v>
      </c>
      <c r="C635" s="197">
        <f t="shared" ref="C635:P635" si="548">C171</f>
        <v>14</v>
      </c>
      <c r="D635" s="129">
        <f t="shared" si="548"/>
        <v>0</v>
      </c>
      <c r="E635" s="129">
        <f t="shared" si="548"/>
        <v>3</v>
      </c>
      <c r="F635" s="130">
        <f t="shared" si="548"/>
        <v>11</v>
      </c>
      <c r="G635" s="129">
        <f t="shared" si="548"/>
        <v>0</v>
      </c>
      <c r="H635" s="131">
        <f t="shared" si="548"/>
        <v>0</v>
      </c>
      <c r="I635" s="129">
        <f t="shared" si="548"/>
        <v>0</v>
      </c>
      <c r="J635" s="131">
        <f t="shared" si="548"/>
        <v>0</v>
      </c>
      <c r="K635" s="129">
        <f t="shared" si="548"/>
        <v>3</v>
      </c>
      <c r="L635" s="131">
        <f t="shared" si="548"/>
        <v>21.428571428571427</v>
      </c>
      <c r="M635" s="129">
        <f t="shared" si="548"/>
        <v>10</v>
      </c>
      <c r="N635" s="131">
        <f t="shared" si="548"/>
        <v>71.428571428571431</v>
      </c>
      <c r="O635" s="129">
        <f t="shared" si="548"/>
        <v>1</v>
      </c>
      <c r="P635" s="132">
        <f t="shared" si="548"/>
        <v>7.1428571428571432</v>
      </c>
      <c r="Q635" s="129"/>
    </row>
    <row r="636" spans="1:17" s="77" customFormat="1" ht="14.1" customHeight="1">
      <c r="A636" s="244"/>
      <c r="B636" s="85" t="s">
        <v>49</v>
      </c>
      <c r="C636" s="198">
        <f t="shared" ref="C636:P636" si="549">C174</f>
        <v>11</v>
      </c>
      <c r="D636" s="133">
        <f t="shared" si="549"/>
        <v>0</v>
      </c>
      <c r="E636" s="133">
        <f t="shared" si="549"/>
        <v>2</v>
      </c>
      <c r="F636" s="134">
        <f t="shared" si="549"/>
        <v>9</v>
      </c>
      <c r="G636" s="133">
        <f t="shared" si="549"/>
        <v>0</v>
      </c>
      <c r="H636" s="135">
        <f t="shared" si="549"/>
        <v>0</v>
      </c>
      <c r="I636" s="133">
        <f t="shared" si="549"/>
        <v>0</v>
      </c>
      <c r="J636" s="135">
        <f t="shared" si="549"/>
        <v>0</v>
      </c>
      <c r="K636" s="133">
        <f t="shared" si="549"/>
        <v>2</v>
      </c>
      <c r="L636" s="135">
        <f t="shared" si="549"/>
        <v>18.181818181818183</v>
      </c>
      <c r="M636" s="133">
        <f t="shared" si="549"/>
        <v>9</v>
      </c>
      <c r="N636" s="135">
        <f t="shared" si="549"/>
        <v>81.818181818181813</v>
      </c>
      <c r="O636" s="133">
        <f t="shared" si="549"/>
        <v>0</v>
      </c>
      <c r="P636" s="136">
        <f t="shared" si="549"/>
        <v>0</v>
      </c>
      <c r="Q636" s="133"/>
    </row>
    <row r="637" spans="1:17" s="77" customFormat="1" ht="14.1" customHeight="1">
      <c r="A637" s="244"/>
      <c r="B637" s="85" t="s">
        <v>245</v>
      </c>
      <c r="C637" s="198">
        <f t="shared" ref="C637:P637" si="550">C177</f>
        <v>16</v>
      </c>
      <c r="D637" s="133">
        <f t="shared" si="550"/>
        <v>0</v>
      </c>
      <c r="E637" s="133">
        <f t="shared" si="550"/>
        <v>8</v>
      </c>
      <c r="F637" s="134">
        <f t="shared" si="550"/>
        <v>8</v>
      </c>
      <c r="G637" s="133">
        <f t="shared" si="550"/>
        <v>0</v>
      </c>
      <c r="H637" s="135">
        <f t="shared" si="550"/>
        <v>0</v>
      </c>
      <c r="I637" s="133">
        <f t="shared" si="550"/>
        <v>0</v>
      </c>
      <c r="J637" s="135">
        <f t="shared" si="550"/>
        <v>0</v>
      </c>
      <c r="K637" s="133">
        <f t="shared" si="550"/>
        <v>2</v>
      </c>
      <c r="L637" s="135">
        <f t="shared" si="550"/>
        <v>12.5</v>
      </c>
      <c r="M637" s="133">
        <f t="shared" si="550"/>
        <v>14</v>
      </c>
      <c r="N637" s="135">
        <f t="shared" si="550"/>
        <v>87.5</v>
      </c>
      <c r="O637" s="133">
        <f t="shared" si="550"/>
        <v>0</v>
      </c>
      <c r="P637" s="136">
        <f t="shared" si="550"/>
        <v>0</v>
      </c>
      <c r="Q637" s="133"/>
    </row>
    <row r="638" spans="1:17" s="77" customFormat="1" ht="14.1" customHeight="1">
      <c r="A638" s="244"/>
      <c r="B638" s="85" t="s">
        <v>246</v>
      </c>
      <c r="C638" s="198">
        <f t="shared" ref="C638:P638" si="551">C181</f>
        <v>45</v>
      </c>
      <c r="D638" s="133">
        <f t="shared" si="551"/>
        <v>0</v>
      </c>
      <c r="E638" s="133">
        <f t="shared" si="551"/>
        <v>9</v>
      </c>
      <c r="F638" s="134">
        <f t="shared" si="551"/>
        <v>36</v>
      </c>
      <c r="G638" s="133">
        <f t="shared" si="551"/>
        <v>2</v>
      </c>
      <c r="H638" s="135">
        <f t="shared" si="551"/>
        <v>4.4444444444444446</v>
      </c>
      <c r="I638" s="133">
        <f t="shared" si="551"/>
        <v>1</v>
      </c>
      <c r="J638" s="135">
        <f t="shared" si="551"/>
        <v>2.2222222222222223</v>
      </c>
      <c r="K638" s="133">
        <f t="shared" si="551"/>
        <v>4</v>
      </c>
      <c r="L638" s="135">
        <f t="shared" si="551"/>
        <v>8.8888888888888893</v>
      </c>
      <c r="M638" s="133">
        <f t="shared" si="551"/>
        <v>37</v>
      </c>
      <c r="N638" s="135">
        <f t="shared" si="551"/>
        <v>82.222222222222229</v>
      </c>
      <c r="O638" s="133">
        <f t="shared" si="551"/>
        <v>1</v>
      </c>
      <c r="P638" s="136">
        <f t="shared" si="551"/>
        <v>2.2222222222222223</v>
      </c>
      <c r="Q638" s="133"/>
    </row>
    <row r="639" spans="1:17" s="77" customFormat="1" ht="14.1" customHeight="1">
      <c r="A639" s="244"/>
      <c r="B639" s="85" t="s">
        <v>50</v>
      </c>
      <c r="C639" s="198">
        <f t="shared" ref="C639:P639" si="552">C185</f>
        <v>33</v>
      </c>
      <c r="D639" s="133">
        <f t="shared" si="552"/>
        <v>0</v>
      </c>
      <c r="E639" s="133">
        <f t="shared" si="552"/>
        <v>9</v>
      </c>
      <c r="F639" s="134">
        <f t="shared" si="552"/>
        <v>24</v>
      </c>
      <c r="G639" s="133">
        <f t="shared" si="552"/>
        <v>0</v>
      </c>
      <c r="H639" s="135">
        <f t="shared" si="552"/>
        <v>0</v>
      </c>
      <c r="I639" s="133">
        <f t="shared" si="552"/>
        <v>0</v>
      </c>
      <c r="J639" s="135">
        <f t="shared" si="552"/>
        <v>0</v>
      </c>
      <c r="K639" s="133">
        <f t="shared" si="552"/>
        <v>5</v>
      </c>
      <c r="L639" s="135">
        <f t="shared" si="552"/>
        <v>15.151515151515152</v>
      </c>
      <c r="M639" s="133">
        <f t="shared" si="552"/>
        <v>28</v>
      </c>
      <c r="N639" s="135">
        <f t="shared" si="552"/>
        <v>84.848484848484844</v>
      </c>
      <c r="O639" s="133">
        <f t="shared" si="552"/>
        <v>0</v>
      </c>
      <c r="P639" s="136">
        <f t="shared" si="552"/>
        <v>0</v>
      </c>
      <c r="Q639" s="133"/>
    </row>
    <row r="640" spans="1:17" s="77" customFormat="1" ht="14.1" customHeight="1">
      <c r="A640" s="244"/>
      <c r="B640" s="85" t="s">
        <v>247</v>
      </c>
      <c r="C640" s="198">
        <f t="shared" ref="C640:P640" si="553">C208</f>
        <v>717</v>
      </c>
      <c r="D640" s="133">
        <f t="shared" si="553"/>
        <v>4</v>
      </c>
      <c r="E640" s="133">
        <f t="shared" si="553"/>
        <v>172</v>
      </c>
      <c r="F640" s="134">
        <f t="shared" si="553"/>
        <v>545</v>
      </c>
      <c r="G640" s="133">
        <f t="shared" si="553"/>
        <v>1</v>
      </c>
      <c r="H640" s="135">
        <f t="shared" si="553"/>
        <v>0.1394700139470014</v>
      </c>
      <c r="I640" s="133">
        <f t="shared" si="553"/>
        <v>22</v>
      </c>
      <c r="J640" s="135">
        <f t="shared" si="553"/>
        <v>3.0683403068340307</v>
      </c>
      <c r="K640" s="133">
        <f t="shared" si="553"/>
        <v>98</v>
      </c>
      <c r="L640" s="135">
        <f t="shared" si="553"/>
        <v>13.668061366806137</v>
      </c>
      <c r="M640" s="133">
        <f t="shared" si="553"/>
        <v>565</v>
      </c>
      <c r="N640" s="135">
        <f t="shared" si="553"/>
        <v>78.800557880055791</v>
      </c>
      <c r="O640" s="133">
        <f t="shared" si="553"/>
        <v>31</v>
      </c>
      <c r="P640" s="136">
        <f t="shared" si="553"/>
        <v>4.3235704323570436</v>
      </c>
      <c r="Q640" s="133"/>
    </row>
    <row r="641" spans="1:17" s="77" customFormat="1" ht="14.1" customHeight="1">
      <c r="A641" s="244"/>
      <c r="B641" s="84" t="s">
        <v>248</v>
      </c>
      <c r="C641" s="199">
        <f t="shared" ref="C641:P641" si="554">C219</f>
        <v>339</v>
      </c>
      <c r="D641" s="139">
        <f t="shared" si="554"/>
        <v>2</v>
      </c>
      <c r="E641" s="139">
        <f t="shared" si="554"/>
        <v>97</v>
      </c>
      <c r="F641" s="140">
        <f t="shared" si="554"/>
        <v>242</v>
      </c>
      <c r="G641" s="139">
        <f t="shared" si="554"/>
        <v>5</v>
      </c>
      <c r="H641" s="141">
        <f t="shared" si="554"/>
        <v>1.4749262536873156</v>
      </c>
      <c r="I641" s="139">
        <f t="shared" si="554"/>
        <v>17</v>
      </c>
      <c r="J641" s="141">
        <f t="shared" si="554"/>
        <v>5.0147492625368733</v>
      </c>
      <c r="K641" s="139">
        <f t="shared" si="554"/>
        <v>34</v>
      </c>
      <c r="L641" s="141">
        <f t="shared" si="554"/>
        <v>10.029498525073747</v>
      </c>
      <c r="M641" s="139">
        <f t="shared" si="554"/>
        <v>275</v>
      </c>
      <c r="N641" s="141">
        <f t="shared" si="554"/>
        <v>81.120943952802364</v>
      </c>
      <c r="O641" s="139">
        <f t="shared" si="554"/>
        <v>8</v>
      </c>
      <c r="P641" s="142">
        <f t="shared" si="554"/>
        <v>2.359882005899705</v>
      </c>
      <c r="Q641" s="162"/>
    </row>
    <row r="642" spans="1:17" s="77" customFormat="1" ht="14.1" customHeight="1">
      <c r="A642" s="254"/>
      <c r="B642" s="83" t="s">
        <v>50</v>
      </c>
      <c r="C642" s="197">
        <f t="shared" ref="C642:P642" si="555">C224</f>
        <v>43</v>
      </c>
      <c r="D642" s="129">
        <f t="shared" si="555"/>
        <v>0</v>
      </c>
      <c r="E642" s="129">
        <f t="shared" si="555"/>
        <v>32</v>
      </c>
      <c r="F642" s="130">
        <f t="shared" si="555"/>
        <v>11</v>
      </c>
      <c r="G642" s="129">
        <f t="shared" si="555"/>
        <v>0</v>
      </c>
      <c r="H642" s="131">
        <f t="shared" si="555"/>
        <v>0</v>
      </c>
      <c r="I642" s="129">
        <f t="shared" si="555"/>
        <v>1</v>
      </c>
      <c r="J642" s="131">
        <f t="shared" si="555"/>
        <v>2.3255813953488373</v>
      </c>
      <c r="K642" s="129">
        <f t="shared" si="555"/>
        <v>5</v>
      </c>
      <c r="L642" s="131">
        <f t="shared" si="555"/>
        <v>11.627906976744185</v>
      </c>
      <c r="M642" s="129">
        <f t="shared" si="555"/>
        <v>34</v>
      </c>
      <c r="N642" s="131">
        <f t="shared" si="555"/>
        <v>79.069767441860463</v>
      </c>
      <c r="O642" s="129">
        <f t="shared" si="555"/>
        <v>3</v>
      </c>
      <c r="P642" s="132">
        <f t="shared" si="555"/>
        <v>6.9767441860465116</v>
      </c>
      <c r="Q642" s="129"/>
    </row>
    <row r="643" spans="1:17" s="77" customFormat="1" ht="14.1" customHeight="1">
      <c r="A643" s="255"/>
      <c r="B643" s="201" t="s">
        <v>496</v>
      </c>
      <c r="C643" s="198">
        <f t="shared" ref="C643:P643" si="556">C230</f>
        <v>31</v>
      </c>
      <c r="D643" s="133">
        <f t="shared" si="556"/>
        <v>0</v>
      </c>
      <c r="E643" s="133">
        <f t="shared" si="556"/>
        <v>23</v>
      </c>
      <c r="F643" s="134">
        <f t="shared" si="556"/>
        <v>8</v>
      </c>
      <c r="G643" s="133">
        <f t="shared" si="556"/>
        <v>0</v>
      </c>
      <c r="H643" s="135">
        <f t="shared" si="556"/>
        <v>0</v>
      </c>
      <c r="I643" s="133">
        <f t="shared" si="556"/>
        <v>0</v>
      </c>
      <c r="J643" s="135">
        <f t="shared" si="556"/>
        <v>0</v>
      </c>
      <c r="K643" s="133">
        <f t="shared" si="556"/>
        <v>2</v>
      </c>
      <c r="L643" s="135">
        <f t="shared" si="556"/>
        <v>6.4516129032258061</v>
      </c>
      <c r="M643" s="133">
        <f t="shared" si="556"/>
        <v>22</v>
      </c>
      <c r="N643" s="135">
        <f t="shared" si="556"/>
        <v>70.967741935483872</v>
      </c>
      <c r="O643" s="133">
        <f t="shared" si="556"/>
        <v>7</v>
      </c>
      <c r="P643" s="136">
        <f t="shared" si="556"/>
        <v>22.580645161290324</v>
      </c>
      <c r="Q643" s="133"/>
    </row>
    <row r="644" spans="1:17" s="77" customFormat="1" ht="14.1" customHeight="1">
      <c r="A644" s="245"/>
      <c r="B644" s="84" t="s">
        <v>247</v>
      </c>
      <c r="C644" s="202">
        <f t="shared" ref="C644:P644" si="557">C236</f>
        <v>118</v>
      </c>
      <c r="D644" s="203">
        <f t="shared" si="557"/>
        <v>0</v>
      </c>
      <c r="E644" s="203">
        <f t="shared" si="557"/>
        <v>87</v>
      </c>
      <c r="F644" s="204">
        <f t="shared" si="557"/>
        <v>31</v>
      </c>
      <c r="G644" s="203">
        <f t="shared" si="557"/>
        <v>1</v>
      </c>
      <c r="H644" s="205">
        <f t="shared" si="557"/>
        <v>0.84745762711864403</v>
      </c>
      <c r="I644" s="203">
        <f t="shared" si="557"/>
        <v>2</v>
      </c>
      <c r="J644" s="205">
        <f t="shared" si="557"/>
        <v>1.6949152542372881</v>
      </c>
      <c r="K644" s="203">
        <f t="shared" si="557"/>
        <v>9</v>
      </c>
      <c r="L644" s="205">
        <f t="shared" si="557"/>
        <v>7.6271186440677967</v>
      </c>
      <c r="M644" s="203">
        <f t="shared" si="557"/>
        <v>93</v>
      </c>
      <c r="N644" s="205">
        <f t="shared" si="557"/>
        <v>78.813559322033896</v>
      </c>
      <c r="O644" s="203">
        <f t="shared" si="557"/>
        <v>13</v>
      </c>
      <c r="P644" s="206">
        <f t="shared" si="557"/>
        <v>11.016949152542374</v>
      </c>
      <c r="Q644" s="203"/>
    </row>
    <row r="645" spans="1:17" s="73" customFormat="1" ht="18" customHeight="1">
      <c r="A645" s="252" t="s">
        <v>0</v>
      </c>
      <c r="B645" s="252" t="s">
        <v>18</v>
      </c>
      <c r="C645" s="253" t="s">
        <v>8</v>
      </c>
      <c r="D645" s="253"/>
      <c r="E645" s="253"/>
      <c r="F645" s="253"/>
      <c r="G645" s="253" t="s">
        <v>16</v>
      </c>
      <c r="H645" s="253"/>
      <c r="I645" s="253"/>
      <c r="J645" s="253"/>
      <c r="K645" s="253"/>
      <c r="L645" s="253"/>
      <c r="M645" s="253"/>
      <c r="N645" s="253"/>
      <c r="O645" s="253"/>
      <c r="P645" s="253"/>
      <c r="Q645" s="222" t="s">
        <v>464</v>
      </c>
    </row>
    <row r="646" spans="1:17" s="73" customFormat="1" ht="18" customHeight="1">
      <c r="A646" s="252"/>
      <c r="B646" s="252"/>
      <c r="C646" s="253" t="s">
        <v>9</v>
      </c>
      <c r="D646" s="253" t="s">
        <v>10</v>
      </c>
      <c r="E646" s="253" t="s">
        <v>1</v>
      </c>
      <c r="F646" s="253" t="s">
        <v>2</v>
      </c>
      <c r="G646" s="253" t="s">
        <v>11</v>
      </c>
      <c r="H646" s="253"/>
      <c r="I646" s="253" t="s">
        <v>12</v>
      </c>
      <c r="J646" s="253"/>
      <c r="K646" s="253" t="s">
        <v>13</v>
      </c>
      <c r="L646" s="253"/>
      <c r="M646" s="253" t="s">
        <v>5</v>
      </c>
      <c r="N646" s="253"/>
      <c r="O646" s="253" t="s">
        <v>14</v>
      </c>
      <c r="P646" s="253"/>
      <c r="Q646" s="223"/>
    </row>
    <row r="647" spans="1:17" ht="18" customHeight="1">
      <c r="A647" s="252"/>
      <c r="B647" s="252"/>
      <c r="C647" s="253"/>
      <c r="D647" s="253"/>
      <c r="E647" s="253"/>
      <c r="F647" s="253"/>
      <c r="G647" s="74" t="s">
        <v>3</v>
      </c>
      <c r="H647" s="74" t="s">
        <v>4</v>
      </c>
      <c r="I647" s="74" t="s">
        <v>3</v>
      </c>
      <c r="J647" s="74" t="s">
        <v>4</v>
      </c>
      <c r="K647" s="74" t="s">
        <v>3</v>
      </c>
      <c r="L647" s="74" t="s">
        <v>4</v>
      </c>
      <c r="M647" s="74" t="s">
        <v>3</v>
      </c>
      <c r="N647" s="74" t="s">
        <v>4</v>
      </c>
      <c r="O647" s="74" t="s">
        <v>3</v>
      </c>
      <c r="P647" s="74" t="s">
        <v>4</v>
      </c>
      <c r="Q647" s="224"/>
    </row>
    <row r="648" spans="1:17" s="77" customFormat="1" ht="18" customHeight="1">
      <c r="A648" s="248">
        <v>4</v>
      </c>
      <c r="B648" s="143" t="s">
        <v>51</v>
      </c>
      <c r="C648" s="207">
        <f t="shared" ref="C648:P648" si="558">C313</f>
        <v>1924</v>
      </c>
      <c r="D648" s="144">
        <f t="shared" si="558"/>
        <v>10</v>
      </c>
      <c r="E648" s="144">
        <f t="shared" si="558"/>
        <v>531</v>
      </c>
      <c r="F648" s="145">
        <f t="shared" si="558"/>
        <v>1393</v>
      </c>
      <c r="G648" s="144">
        <f t="shared" si="558"/>
        <v>12</v>
      </c>
      <c r="H648" s="146">
        <f t="shared" si="558"/>
        <v>0.62370062370062374</v>
      </c>
      <c r="I648" s="144">
        <f t="shared" si="558"/>
        <v>55</v>
      </c>
      <c r="J648" s="146">
        <f t="shared" si="558"/>
        <v>2.8586278586278588</v>
      </c>
      <c r="K648" s="144">
        <f t="shared" si="558"/>
        <v>234</v>
      </c>
      <c r="L648" s="146">
        <f t="shared" si="558"/>
        <v>12.162162162162161</v>
      </c>
      <c r="M648" s="144">
        <f t="shared" si="558"/>
        <v>1572</v>
      </c>
      <c r="N648" s="146">
        <f t="shared" si="558"/>
        <v>81.704781704781709</v>
      </c>
      <c r="O648" s="144">
        <f t="shared" si="558"/>
        <v>51</v>
      </c>
      <c r="P648" s="147">
        <f t="shared" si="558"/>
        <v>2.6507276507276507</v>
      </c>
      <c r="Q648" s="144"/>
    </row>
    <row r="649" spans="1:17" s="77" customFormat="1" ht="18" customHeight="1">
      <c r="A649" s="249"/>
      <c r="B649" s="83" t="s">
        <v>23</v>
      </c>
      <c r="C649" s="197">
        <f t="shared" ref="C649:P649" si="559">C317</f>
        <v>29</v>
      </c>
      <c r="D649" s="129">
        <f t="shared" si="559"/>
        <v>0</v>
      </c>
      <c r="E649" s="129">
        <f t="shared" si="559"/>
        <v>20</v>
      </c>
      <c r="F649" s="130">
        <f t="shared" si="559"/>
        <v>9</v>
      </c>
      <c r="G649" s="129">
        <f t="shared" si="559"/>
        <v>0</v>
      </c>
      <c r="H649" s="131">
        <f t="shared" si="559"/>
        <v>0</v>
      </c>
      <c r="I649" s="129">
        <f t="shared" si="559"/>
        <v>0</v>
      </c>
      <c r="J649" s="131">
        <f t="shared" si="559"/>
        <v>0</v>
      </c>
      <c r="K649" s="129">
        <f t="shared" si="559"/>
        <v>5</v>
      </c>
      <c r="L649" s="131">
        <f t="shared" si="559"/>
        <v>17.241379310344829</v>
      </c>
      <c r="M649" s="129">
        <f t="shared" si="559"/>
        <v>23</v>
      </c>
      <c r="N649" s="131">
        <f t="shared" si="559"/>
        <v>79.310344827586206</v>
      </c>
      <c r="O649" s="129">
        <f t="shared" si="559"/>
        <v>1</v>
      </c>
      <c r="P649" s="132">
        <f t="shared" si="559"/>
        <v>3.4482758620689653</v>
      </c>
      <c r="Q649" s="129"/>
    </row>
    <row r="650" spans="1:17" s="77" customFormat="1" ht="18" customHeight="1">
      <c r="A650" s="245"/>
      <c r="B650" s="84" t="s">
        <v>51</v>
      </c>
      <c r="C650" s="199">
        <f t="shared" ref="C650:P650" si="560">C334</f>
        <v>462</v>
      </c>
      <c r="D650" s="139">
        <f t="shared" si="560"/>
        <v>3</v>
      </c>
      <c r="E650" s="139">
        <f t="shared" si="560"/>
        <v>335</v>
      </c>
      <c r="F650" s="140">
        <f t="shared" si="560"/>
        <v>127</v>
      </c>
      <c r="G650" s="139">
        <f t="shared" si="560"/>
        <v>1</v>
      </c>
      <c r="H650" s="141">
        <f t="shared" si="560"/>
        <v>0.21645021645021645</v>
      </c>
      <c r="I650" s="139">
        <f t="shared" si="560"/>
        <v>2</v>
      </c>
      <c r="J650" s="141">
        <f t="shared" si="560"/>
        <v>0.4329004329004329</v>
      </c>
      <c r="K650" s="139">
        <f t="shared" si="560"/>
        <v>24</v>
      </c>
      <c r="L650" s="141">
        <f t="shared" si="560"/>
        <v>5.1948051948051948</v>
      </c>
      <c r="M650" s="139">
        <f t="shared" si="560"/>
        <v>378</v>
      </c>
      <c r="N650" s="141">
        <f t="shared" si="560"/>
        <v>81.818181818181813</v>
      </c>
      <c r="O650" s="139">
        <f t="shared" si="560"/>
        <v>57</v>
      </c>
      <c r="P650" s="142">
        <f t="shared" si="560"/>
        <v>12.337662337662337</v>
      </c>
      <c r="Q650" s="139"/>
    </row>
    <row r="651" spans="1:17" s="77" customFormat="1" ht="18" customHeight="1">
      <c r="A651" s="244">
        <v>5</v>
      </c>
      <c r="B651" s="83" t="s">
        <v>249</v>
      </c>
      <c r="C651" s="197">
        <f t="shared" ref="C651:P651" si="561">C360</f>
        <v>84</v>
      </c>
      <c r="D651" s="129">
        <f t="shared" si="561"/>
        <v>77</v>
      </c>
      <c r="E651" s="129">
        <f t="shared" si="561"/>
        <v>15</v>
      </c>
      <c r="F651" s="130">
        <f t="shared" si="561"/>
        <v>69</v>
      </c>
      <c r="G651" s="129">
        <f t="shared" si="561"/>
        <v>3</v>
      </c>
      <c r="H651" s="131">
        <f t="shared" si="561"/>
        <v>3.5714285714285716</v>
      </c>
      <c r="I651" s="129">
        <f t="shared" si="561"/>
        <v>5</v>
      </c>
      <c r="J651" s="131">
        <f t="shared" si="561"/>
        <v>5.9523809523809526</v>
      </c>
      <c r="K651" s="129">
        <f t="shared" si="561"/>
        <v>13</v>
      </c>
      <c r="L651" s="131">
        <f t="shared" si="561"/>
        <v>15.476190476190476</v>
      </c>
      <c r="M651" s="129">
        <f t="shared" si="561"/>
        <v>59</v>
      </c>
      <c r="N651" s="131">
        <f t="shared" si="561"/>
        <v>70.238095238095241</v>
      </c>
      <c r="O651" s="129">
        <f t="shared" si="561"/>
        <v>4</v>
      </c>
      <c r="P651" s="132">
        <f t="shared" si="561"/>
        <v>4.7619047619047619</v>
      </c>
      <c r="Q651" s="162"/>
    </row>
    <row r="652" spans="1:17" s="77" customFormat="1" ht="18" customHeight="1">
      <c r="A652" s="249"/>
      <c r="B652" s="84" t="s">
        <v>250</v>
      </c>
      <c r="C652" s="199">
        <f t="shared" ref="C652:P652" si="562">C367</f>
        <v>144</v>
      </c>
      <c r="D652" s="139">
        <f t="shared" si="562"/>
        <v>134</v>
      </c>
      <c r="E652" s="139">
        <f t="shared" si="562"/>
        <v>29</v>
      </c>
      <c r="F652" s="140">
        <f t="shared" si="562"/>
        <v>115</v>
      </c>
      <c r="G652" s="139">
        <f t="shared" si="562"/>
        <v>13</v>
      </c>
      <c r="H652" s="141">
        <f t="shared" si="562"/>
        <v>9.0277777777777786</v>
      </c>
      <c r="I652" s="139">
        <f t="shared" si="562"/>
        <v>30</v>
      </c>
      <c r="J652" s="141">
        <f t="shared" si="562"/>
        <v>20.833333333333332</v>
      </c>
      <c r="K652" s="139">
        <f t="shared" si="562"/>
        <v>56</v>
      </c>
      <c r="L652" s="141">
        <f t="shared" si="562"/>
        <v>38.888888888888886</v>
      </c>
      <c r="M652" s="139">
        <f t="shared" si="562"/>
        <v>44</v>
      </c>
      <c r="N652" s="141">
        <f t="shared" si="562"/>
        <v>30.555555555555557</v>
      </c>
      <c r="O652" s="139">
        <f t="shared" si="562"/>
        <v>1</v>
      </c>
      <c r="P652" s="142">
        <f t="shared" si="562"/>
        <v>0.69444444444444442</v>
      </c>
      <c r="Q652" s="162"/>
    </row>
    <row r="653" spans="1:17" s="77" customFormat="1" ht="18" customHeight="1">
      <c r="A653" s="245"/>
      <c r="B653" s="83" t="s">
        <v>249</v>
      </c>
      <c r="C653" s="199">
        <f t="shared" ref="C653:P653" si="563">C376</f>
        <v>104</v>
      </c>
      <c r="D653" s="139">
        <f t="shared" si="563"/>
        <v>91</v>
      </c>
      <c r="E653" s="139">
        <f t="shared" si="563"/>
        <v>80</v>
      </c>
      <c r="F653" s="140">
        <f t="shared" si="563"/>
        <v>24</v>
      </c>
      <c r="G653" s="139">
        <f t="shared" si="563"/>
        <v>0</v>
      </c>
      <c r="H653" s="141">
        <f t="shared" si="563"/>
        <v>0</v>
      </c>
      <c r="I653" s="139">
        <f t="shared" si="563"/>
        <v>1</v>
      </c>
      <c r="J653" s="141">
        <f t="shared" si="563"/>
        <v>0.96153846153846156</v>
      </c>
      <c r="K653" s="139">
        <f t="shared" si="563"/>
        <v>7</v>
      </c>
      <c r="L653" s="141">
        <f t="shared" si="563"/>
        <v>6.7307692307692308</v>
      </c>
      <c r="M653" s="139">
        <f t="shared" si="563"/>
        <v>79</v>
      </c>
      <c r="N653" s="141">
        <f t="shared" si="563"/>
        <v>75.961538461538467</v>
      </c>
      <c r="O653" s="139">
        <f t="shared" si="563"/>
        <v>17</v>
      </c>
      <c r="P653" s="142">
        <f t="shared" si="563"/>
        <v>16.346153846153847</v>
      </c>
      <c r="Q653" s="163"/>
    </row>
    <row r="654" spans="1:17" s="77" customFormat="1" ht="18" customHeight="1">
      <c r="A654" s="250">
        <v>6</v>
      </c>
      <c r="B654" s="83" t="s">
        <v>251</v>
      </c>
      <c r="C654" s="197">
        <f t="shared" ref="C654:P654" si="564">C404</f>
        <v>51</v>
      </c>
      <c r="D654" s="129">
        <f t="shared" si="564"/>
        <v>3</v>
      </c>
      <c r="E654" s="129">
        <f t="shared" si="564"/>
        <v>29</v>
      </c>
      <c r="F654" s="130">
        <f t="shared" si="564"/>
        <v>22</v>
      </c>
      <c r="G654" s="129">
        <f t="shared" si="564"/>
        <v>0</v>
      </c>
      <c r="H654" s="131">
        <f t="shared" si="564"/>
        <v>0</v>
      </c>
      <c r="I654" s="129">
        <f t="shared" si="564"/>
        <v>0</v>
      </c>
      <c r="J654" s="131">
        <f t="shared" si="564"/>
        <v>0</v>
      </c>
      <c r="K654" s="129">
        <f t="shared" si="564"/>
        <v>4</v>
      </c>
      <c r="L654" s="131">
        <f t="shared" si="564"/>
        <v>7.8431372549019605</v>
      </c>
      <c r="M654" s="129">
        <f t="shared" si="564"/>
        <v>45</v>
      </c>
      <c r="N654" s="131">
        <f t="shared" si="564"/>
        <v>88.235294117647058</v>
      </c>
      <c r="O654" s="129">
        <f t="shared" si="564"/>
        <v>2</v>
      </c>
      <c r="P654" s="132">
        <f t="shared" si="564"/>
        <v>3.9215686274509802</v>
      </c>
      <c r="Q654" s="129"/>
    </row>
    <row r="655" spans="1:17" s="77" customFormat="1" ht="18" customHeight="1">
      <c r="A655" s="249"/>
      <c r="B655" s="85" t="s">
        <v>252</v>
      </c>
      <c r="C655" s="198">
        <f t="shared" ref="C655:P655" si="565">C411</f>
        <v>173</v>
      </c>
      <c r="D655" s="133">
        <f t="shared" si="565"/>
        <v>14</v>
      </c>
      <c r="E655" s="133">
        <f t="shared" si="565"/>
        <v>91</v>
      </c>
      <c r="F655" s="134">
        <f t="shared" si="565"/>
        <v>82</v>
      </c>
      <c r="G655" s="133">
        <f t="shared" si="565"/>
        <v>0</v>
      </c>
      <c r="H655" s="135">
        <f t="shared" si="565"/>
        <v>0</v>
      </c>
      <c r="I655" s="133">
        <f t="shared" si="565"/>
        <v>4</v>
      </c>
      <c r="J655" s="135">
        <f t="shared" si="565"/>
        <v>2.3121387283236996</v>
      </c>
      <c r="K655" s="133">
        <f t="shared" si="565"/>
        <v>17</v>
      </c>
      <c r="L655" s="135">
        <f t="shared" si="565"/>
        <v>9.8265895953757223</v>
      </c>
      <c r="M655" s="133">
        <f t="shared" si="565"/>
        <v>139</v>
      </c>
      <c r="N655" s="135">
        <f t="shared" si="565"/>
        <v>80.346820809248555</v>
      </c>
      <c r="O655" s="133">
        <f t="shared" si="565"/>
        <v>13</v>
      </c>
      <c r="P655" s="136">
        <f t="shared" si="565"/>
        <v>7.5144508670520231</v>
      </c>
      <c r="Q655" s="163"/>
    </row>
    <row r="656" spans="1:17" s="77" customFormat="1" ht="18" customHeight="1">
      <c r="A656" s="249"/>
      <c r="B656" s="89" t="s">
        <v>256</v>
      </c>
      <c r="C656" s="208">
        <f t="shared" ref="C656:P656" si="566">C414</f>
        <v>16</v>
      </c>
      <c r="D656" s="148">
        <f t="shared" si="566"/>
        <v>0</v>
      </c>
      <c r="E656" s="148">
        <f t="shared" si="566"/>
        <v>11</v>
      </c>
      <c r="F656" s="149">
        <f t="shared" si="566"/>
        <v>5</v>
      </c>
      <c r="G656" s="148">
        <f t="shared" si="566"/>
        <v>0</v>
      </c>
      <c r="H656" s="150">
        <f t="shared" si="566"/>
        <v>0</v>
      </c>
      <c r="I656" s="148">
        <f t="shared" si="566"/>
        <v>0</v>
      </c>
      <c r="J656" s="150">
        <f t="shared" si="566"/>
        <v>0</v>
      </c>
      <c r="K656" s="148">
        <f t="shared" si="566"/>
        <v>1</v>
      </c>
      <c r="L656" s="150">
        <f t="shared" si="566"/>
        <v>6.25</v>
      </c>
      <c r="M656" s="148">
        <f t="shared" si="566"/>
        <v>12</v>
      </c>
      <c r="N656" s="150">
        <f t="shared" si="566"/>
        <v>75</v>
      </c>
      <c r="O656" s="148">
        <f t="shared" si="566"/>
        <v>3</v>
      </c>
      <c r="P656" s="151">
        <f t="shared" si="566"/>
        <v>18.75</v>
      </c>
      <c r="Q656" s="148"/>
    </row>
    <row r="657" spans="1:17" s="77" customFormat="1" ht="18" customHeight="1">
      <c r="A657" s="249"/>
      <c r="B657" s="85" t="s">
        <v>254</v>
      </c>
      <c r="C657" s="198">
        <f t="shared" ref="C657:P657" si="567">C419</f>
        <v>96</v>
      </c>
      <c r="D657" s="133">
        <f t="shared" si="567"/>
        <v>1</v>
      </c>
      <c r="E657" s="133">
        <f t="shared" si="567"/>
        <v>35</v>
      </c>
      <c r="F657" s="134">
        <f t="shared" si="567"/>
        <v>61</v>
      </c>
      <c r="G657" s="133">
        <f t="shared" si="567"/>
        <v>0</v>
      </c>
      <c r="H657" s="135">
        <f t="shared" si="567"/>
        <v>0</v>
      </c>
      <c r="I657" s="133">
        <f t="shared" si="567"/>
        <v>2</v>
      </c>
      <c r="J657" s="135">
        <f t="shared" si="567"/>
        <v>2.0833333333333335</v>
      </c>
      <c r="K657" s="133">
        <f t="shared" si="567"/>
        <v>10</v>
      </c>
      <c r="L657" s="135">
        <f t="shared" si="567"/>
        <v>10.416666666666666</v>
      </c>
      <c r="M657" s="133">
        <f t="shared" si="567"/>
        <v>80</v>
      </c>
      <c r="N657" s="135">
        <f t="shared" si="567"/>
        <v>83.333333333333329</v>
      </c>
      <c r="O657" s="133">
        <f t="shared" si="567"/>
        <v>4</v>
      </c>
      <c r="P657" s="136">
        <f t="shared" si="567"/>
        <v>4.166666666666667</v>
      </c>
      <c r="Q657" s="133"/>
    </row>
    <row r="658" spans="1:17" s="77" customFormat="1" ht="18" customHeight="1">
      <c r="A658" s="249"/>
      <c r="B658" s="85" t="s">
        <v>253</v>
      </c>
      <c r="C658" s="198">
        <f t="shared" ref="C658:P658" si="568">C423</f>
        <v>61</v>
      </c>
      <c r="D658" s="133">
        <f t="shared" si="568"/>
        <v>5</v>
      </c>
      <c r="E658" s="133">
        <f t="shared" si="568"/>
        <v>35</v>
      </c>
      <c r="F658" s="134">
        <f t="shared" si="568"/>
        <v>26</v>
      </c>
      <c r="G658" s="133">
        <f t="shared" si="568"/>
        <v>0</v>
      </c>
      <c r="H658" s="135">
        <f t="shared" si="568"/>
        <v>0</v>
      </c>
      <c r="I658" s="133">
        <f t="shared" si="568"/>
        <v>0</v>
      </c>
      <c r="J658" s="135">
        <f t="shared" si="568"/>
        <v>0</v>
      </c>
      <c r="K658" s="133">
        <f t="shared" si="568"/>
        <v>6</v>
      </c>
      <c r="L658" s="135">
        <f t="shared" si="568"/>
        <v>9.8360655737704921</v>
      </c>
      <c r="M658" s="133">
        <f t="shared" si="568"/>
        <v>54</v>
      </c>
      <c r="N658" s="135">
        <f t="shared" si="568"/>
        <v>88.52459016393442</v>
      </c>
      <c r="O658" s="133">
        <f t="shared" si="568"/>
        <v>1</v>
      </c>
      <c r="P658" s="136">
        <f t="shared" si="568"/>
        <v>1.639344262295082</v>
      </c>
      <c r="Q658" s="133"/>
    </row>
    <row r="659" spans="1:17" s="77" customFormat="1" ht="18" customHeight="1">
      <c r="A659" s="249"/>
      <c r="B659" s="85" t="s">
        <v>257</v>
      </c>
      <c r="C659" s="198">
        <f t="shared" ref="C659:P659" si="569">C430</f>
        <v>46</v>
      </c>
      <c r="D659" s="133">
        <f t="shared" si="569"/>
        <v>3</v>
      </c>
      <c r="E659" s="133">
        <f t="shared" si="569"/>
        <v>13</v>
      </c>
      <c r="F659" s="134">
        <f t="shared" si="569"/>
        <v>33</v>
      </c>
      <c r="G659" s="133">
        <f t="shared" si="569"/>
        <v>0</v>
      </c>
      <c r="H659" s="135">
        <f t="shared" si="569"/>
        <v>0</v>
      </c>
      <c r="I659" s="133">
        <f t="shared" si="569"/>
        <v>4</v>
      </c>
      <c r="J659" s="135">
        <f t="shared" si="569"/>
        <v>8.695652173913043</v>
      </c>
      <c r="K659" s="133">
        <f t="shared" si="569"/>
        <v>6</v>
      </c>
      <c r="L659" s="135">
        <f t="shared" si="569"/>
        <v>13.043478260869565</v>
      </c>
      <c r="M659" s="133">
        <f t="shared" si="569"/>
        <v>35</v>
      </c>
      <c r="N659" s="135">
        <f t="shared" si="569"/>
        <v>76.086956521739125</v>
      </c>
      <c r="O659" s="133">
        <f t="shared" si="569"/>
        <v>1</v>
      </c>
      <c r="P659" s="136">
        <f t="shared" si="569"/>
        <v>2.1739130434782608</v>
      </c>
      <c r="Q659" s="133"/>
    </row>
    <row r="660" spans="1:17" s="77" customFormat="1" ht="18" customHeight="1">
      <c r="A660" s="249"/>
      <c r="B660" s="85" t="s">
        <v>497</v>
      </c>
      <c r="C660" s="198">
        <f t="shared" ref="C660:P660" si="570">C433</f>
        <v>53</v>
      </c>
      <c r="D660" s="133">
        <f t="shared" si="570"/>
        <v>7</v>
      </c>
      <c r="E660" s="133">
        <f t="shared" si="570"/>
        <v>24</v>
      </c>
      <c r="F660" s="134">
        <f t="shared" si="570"/>
        <v>29</v>
      </c>
      <c r="G660" s="133">
        <f t="shared" si="570"/>
        <v>0</v>
      </c>
      <c r="H660" s="135">
        <f t="shared" si="570"/>
        <v>0</v>
      </c>
      <c r="I660" s="133">
        <f t="shared" si="570"/>
        <v>5</v>
      </c>
      <c r="J660" s="135">
        <f t="shared" si="570"/>
        <v>9.433962264150944</v>
      </c>
      <c r="K660" s="133">
        <f t="shared" si="570"/>
        <v>9</v>
      </c>
      <c r="L660" s="135">
        <f t="shared" si="570"/>
        <v>16.981132075471699</v>
      </c>
      <c r="M660" s="133">
        <f t="shared" si="570"/>
        <v>39</v>
      </c>
      <c r="N660" s="135">
        <f t="shared" si="570"/>
        <v>73.584905660377359</v>
      </c>
      <c r="O660" s="133">
        <f t="shared" si="570"/>
        <v>0</v>
      </c>
      <c r="P660" s="136">
        <f t="shared" si="570"/>
        <v>0</v>
      </c>
      <c r="Q660" s="133"/>
    </row>
    <row r="661" spans="1:17" s="77" customFormat="1" ht="18" customHeight="1">
      <c r="A661" s="249"/>
      <c r="B661" s="85" t="s">
        <v>498</v>
      </c>
      <c r="C661" s="198">
        <f t="shared" ref="C661:P661" si="571">C436</f>
        <v>14</v>
      </c>
      <c r="D661" s="133">
        <f t="shared" si="571"/>
        <v>2</v>
      </c>
      <c r="E661" s="133">
        <f t="shared" si="571"/>
        <v>7</v>
      </c>
      <c r="F661" s="134">
        <f t="shared" si="571"/>
        <v>7</v>
      </c>
      <c r="G661" s="133">
        <f t="shared" si="571"/>
        <v>0</v>
      </c>
      <c r="H661" s="135">
        <f t="shared" si="571"/>
        <v>0</v>
      </c>
      <c r="I661" s="133">
        <f t="shared" si="571"/>
        <v>2</v>
      </c>
      <c r="J661" s="135">
        <f t="shared" si="571"/>
        <v>14.285714285714286</v>
      </c>
      <c r="K661" s="133">
        <f t="shared" si="571"/>
        <v>0</v>
      </c>
      <c r="L661" s="135">
        <f t="shared" si="571"/>
        <v>0</v>
      </c>
      <c r="M661" s="133">
        <f t="shared" si="571"/>
        <v>12</v>
      </c>
      <c r="N661" s="135">
        <f t="shared" si="571"/>
        <v>85.714285714285708</v>
      </c>
      <c r="O661" s="133">
        <f t="shared" si="571"/>
        <v>0</v>
      </c>
      <c r="P661" s="136">
        <f t="shared" si="571"/>
        <v>0</v>
      </c>
      <c r="Q661" s="133"/>
    </row>
    <row r="662" spans="1:17" s="77" customFormat="1" ht="18" customHeight="1">
      <c r="A662" s="249"/>
      <c r="B662" s="84" t="s">
        <v>255</v>
      </c>
      <c r="C662" s="199">
        <f t="shared" ref="C662:P662" si="572">C442</f>
        <v>125</v>
      </c>
      <c r="D662" s="139">
        <f t="shared" si="572"/>
        <v>6</v>
      </c>
      <c r="E662" s="139">
        <f t="shared" si="572"/>
        <v>55</v>
      </c>
      <c r="F662" s="140">
        <f t="shared" si="572"/>
        <v>70</v>
      </c>
      <c r="G662" s="139">
        <f t="shared" si="572"/>
        <v>0</v>
      </c>
      <c r="H662" s="141">
        <f t="shared" si="572"/>
        <v>0</v>
      </c>
      <c r="I662" s="139">
        <f t="shared" si="572"/>
        <v>1</v>
      </c>
      <c r="J662" s="141">
        <f t="shared" si="572"/>
        <v>0.8</v>
      </c>
      <c r="K662" s="139">
        <f t="shared" si="572"/>
        <v>15</v>
      </c>
      <c r="L662" s="141">
        <f t="shared" si="572"/>
        <v>12</v>
      </c>
      <c r="M662" s="139">
        <f t="shared" si="572"/>
        <v>102</v>
      </c>
      <c r="N662" s="141">
        <f t="shared" si="572"/>
        <v>81.599999999999994</v>
      </c>
      <c r="O662" s="139">
        <f t="shared" si="572"/>
        <v>7</v>
      </c>
      <c r="P662" s="142">
        <f t="shared" si="572"/>
        <v>5.6</v>
      </c>
      <c r="Q662" s="139"/>
    </row>
    <row r="663" spans="1:17" s="77" customFormat="1" ht="18" customHeight="1">
      <c r="A663" s="249"/>
      <c r="B663" s="83" t="s">
        <v>22</v>
      </c>
      <c r="C663" s="197">
        <f t="shared" ref="C663:P663" si="573">C449</f>
        <v>152</v>
      </c>
      <c r="D663" s="129">
        <f t="shared" si="573"/>
        <v>7</v>
      </c>
      <c r="E663" s="129">
        <f t="shared" si="573"/>
        <v>136</v>
      </c>
      <c r="F663" s="130">
        <f t="shared" si="573"/>
        <v>16</v>
      </c>
      <c r="G663" s="129">
        <f t="shared" si="573"/>
        <v>0</v>
      </c>
      <c r="H663" s="131">
        <f t="shared" si="573"/>
        <v>0</v>
      </c>
      <c r="I663" s="129">
        <f t="shared" si="573"/>
        <v>0</v>
      </c>
      <c r="J663" s="131">
        <f t="shared" si="573"/>
        <v>0</v>
      </c>
      <c r="K663" s="129">
        <f t="shared" si="573"/>
        <v>8</v>
      </c>
      <c r="L663" s="131">
        <f t="shared" si="573"/>
        <v>5.2631578947368425</v>
      </c>
      <c r="M663" s="129">
        <f t="shared" si="573"/>
        <v>116</v>
      </c>
      <c r="N663" s="131">
        <f t="shared" si="573"/>
        <v>76.315789473684205</v>
      </c>
      <c r="O663" s="129">
        <f t="shared" si="573"/>
        <v>28</v>
      </c>
      <c r="P663" s="132">
        <f t="shared" si="573"/>
        <v>18.421052631578949</v>
      </c>
      <c r="Q663" s="162"/>
    </row>
    <row r="664" spans="1:17" s="77" customFormat="1" ht="18" customHeight="1">
      <c r="A664" s="249"/>
      <c r="B664" s="85" t="s">
        <v>255</v>
      </c>
      <c r="C664" s="198">
        <f t="shared" ref="C664:P664" si="574">C454</f>
        <v>100</v>
      </c>
      <c r="D664" s="133">
        <f t="shared" si="574"/>
        <v>7</v>
      </c>
      <c r="E664" s="133">
        <f t="shared" si="574"/>
        <v>83</v>
      </c>
      <c r="F664" s="134">
        <f t="shared" si="574"/>
        <v>17</v>
      </c>
      <c r="G664" s="133">
        <f t="shared" si="574"/>
        <v>0</v>
      </c>
      <c r="H664" s="135">
        <f t="shared" si="574"/>
        <v>0</v>
      </c>
      <c r="I664" s="133">
        <f t="shared" si="574"/>
        <v>1</v>
      </c>
      <c r="J664" s="135">
        <f t="shared" si="574"/>
        <v>1</v>
      </c>
      <c r="K664" s="133">
        <f t="shared" si="574"/>
        <v>8</v>
      </c>
      <c r="L664" s="135">
        <f t="shared" si="574"/>
        <v>8</v>
      </c>
      <c r="M664" s="133">
        <f t="shared" si="574"/>
        <v>79</v>
      </c>
      <c r="N664" s="135">
        <f t="shared" si="574"/>
        <v>79</v>
      </c>
      <c r="O664" s="133">
        <f t="shared" si="574"/>
        <v>12</v>
      </c>
      <c r="P664" s="136">
        <f t="shared" si="574"/>
        <v>12</v>
      </c>
      <c r="Q664" s="163"/>
    </row>
    <row r="665" spans="1:17" s="77" customFormat="1" ht="18" customHeight="1">
      <c r="A665" s="249"/>
      <c r="B665" s="85" t="s">
        <v>256</v>
      </c>
      <c r="C665" s="198">
        <f t="shared" ref="C665:P665" si="575">C457</f>
        <v>38</v>
      </c>
      <c r="D665" s="133">
        <f t="shared" si="575"/>
        <v>4</v>
      </c>
      <c r="E665" s="133">
        <f t="shared" si="575"/>
        <v>34</v>
      </c>
      <c r="F665" s="134">
        <f t="shared" si="575"/>
        <v>4</v>
      </c>
      <c r="G665" s="133">
        <f t="shared" si="575"/>
        <v>1</v>
      </c>
      <c r="H665" s="135">
        <f t="shared" si="575"/>
        <v>2.6315789473684212</v>
      </c>
      <c r="I665" s="133">
        <f t="shared" si="575"/>
        <v>4</v>
      </c>
      <c r="J665" s="135">
        <f t="shared" si="575"/>
        <v>10.526315789473685</v>
      </c>
      <c r="K665" s="133">
        <f t="shared" si="575"/>
        <v>8</v>
      </c>
      <c r="L665" s="135">
        <f t="shared" si="575"/>
        <v>21.05263157894737</v>
      </c>
      <c r="M665" s="133">
        <f t="shared" si="575"/>
        <v>25</v>
      </c>
      <c r="N665" s="135">
        <f t="shared" si="575"/>
        <v>65.78947368421052</v>
      </c>
      <c r="O665" s="133">
        <f t="shared" si="575"/>
        <v>0</v>
      </c>
      <c r="P665" s="136">
        <f t="shared" si="575"/>
        <v>0</v>
      </c>
      <c r="Q665" s="133"/>
    </row>
    <row r="666" spans="1:17" s="77" customFormat="1" ht="18" customHeight="1">
      <c r="A666" s="249"/>
      <c r="B666" s="85" t="s">
        <v>259</v>
      </c>
      <c r="C666" s="198">
        <f t="shared" ref="C666:P666" si="576">C465</f>
        <v>73</v>
      </c>
      <c r="D666" s="133">
        <f t="shared" si="576"/>
        <v>0</v>
      </c>
      <c r="E666" s="133">
        <f t="shared" si="576"/>
        <v>66</v>
      </c>
      <c r="F666" s="134">
        <f t="shared" si="576"/>
        <v>7</v>
      </c>
      <c r="G666" s="133">
        <f t="shared" si="576"/>
        <v>0</v>
      </c>
      <c r="H666" s="135">
        <f t="shared" si="576"/>
        <v>0</v>
      </c>
      <c r="I666" s="133">
        <f t="shared" si="576"/>
        <v>0</v>
      </c>
      <c r="J666" s="135">
        <f t="shared" si="576"/>
        <v>0</v>
      </c>
      <c r="K666" s="133">
        <f t="shared" si="576"/>
        <v>7</v>
      </c>
      <c r="L666" s="135">
        <f t="shared" si="576"/>
        <v>9.5890410958904102</v>
      </c>
      <c r="M666" s="133">
        <f t="shared" si="576"/>
        <v>62</v>
      </c>
      <c r="N666" s="135">
        <f t="shared" si="576"/>
        <v>84.93150684931507</v>
      </c>
      <c r="O666" s="133">
        <f t="shared" si="576"/>
        <v>4</v>
      </c>
      <c r="P666" s="136">
        <f t="shared" si="576"/>
        <v>5.4794520547945202</v>
      </c>
      <c r="Q666" s="133"/>
    </row>
    <row r="667" spans="1:17" s="77" customFormat="1" ht="18" customHeight="1">
      <c r="A667" s="249"/>
      <c r="B667" s="85" t="s">
        <v>258</v>
      </c>
      <c r="C667" s="198">
        <f t="shared" ref="C667:P667" si="577">C469</f>
        <v>55</v>
      </c>
      <c r="D667" s="133">
        <f t="shared" si="577"/>
        <v>6</v>
      </c>
      <c r="E667" s="133">
        <f t="shared" si="577"/>
        <v>48</v>
      </c>
      <c r="F667" s="134">
        <f t="shared" si="577"/>
        <v>7</v>
      </c>
      <c r="G667" s="133">
        <f t="shared" si="577"/>
        <v>0</v>
      </c>
      <c r="H667" s="135">
        <f t="shared" si="577"/>
        <v>0</v>
      </c>
      <c r="I667" s="133">
        <f t="shared" si="577"/>
        <v>0</v>
      </c>
      <c r="J667" s="135">
        <f t="shared" si="577"/>
        <v>0</v>
      </c>
      <c r="K667" s="133">
        <f t="shared" si="577"/>
        <v>3</v>
      </c>
      <c r="L667" s="135">
        <f t="shared" si="577"/>
        <v>5.4545454545454541</v>
      </c>
      <c r="M667" s="133">
        <f t="shared" si="577"/>
        <v>49</v>
      </c>
      <c r="N667" s="135">
        <f t="shared" si="577"/>
        <v>89.090909090909093</v>
      </c>
      <c r="O667" s="133">
        <f t="shared" si="577"/>
        <v>3</v>
      </c>
      <c r="P667" s="136">
        <f t="shared" si="577"/>
        <v>5.4545454545454541</v>
      </c>
      <c r="Q667" s="133"/>
    </row>
    <row r="668" spans="1:17" s="77" customFormat="1" ht="18" customHeight="1">
      <c r="A668" s="249"/>
      <c r="B668" s="85" t="s">
        <v>257</v>
      </c>
      <c r="C668" s="198">
        <f t="shared" ref="C668:P668" si="578">C474</f>
        <v>102</v>
      </c>
      <c r="D668" s="133">
        <f t="shared" si="578"/>
        <v>25</v>
      </c>
      <c r="E668" s="133">
        <f t="shared" si="578"/>
        <v>84</v>
      </c>
      <c r="F668" s="134">
        <f t="shared" si="578"/>
        <v>18</v>
      </c>
      <c r="G668" s="133">
        <f t="shared" si="578"/>
        <v>0</v>
      </c>
      <c r="H668" s="135">
        <f t="shared" si="578"/>
        <v>0</v>
      </c>
      <c r="I668" s="133">
        <f t="shared" si="578"/>
        <v>5</v>
      </c>
      <c r="J668" s="135">
        <f t="shared" si="578"/>
        <v>4.9019607843137258</v>
      </c>
      <c r="K668" s="133">
        <f t="shared" si="578"/>
        <v>6</v>
      </c>
      <c r="L668" s="135">
        <f t="shared" si="578"/>
        <v>5.882352941176471</v>
      </c>
      <c r="M668" s="133">
        <f t="shared" si="578"/>
        <v>74</v>
      </c>
      <c r="N668" s="135">
        <f t="shared" si="578"/>
        <v>72.549019607843135</v>
      </c>
      <c r="O668" s="133">
        <f t="shared" si="578"/>
        <v>17</v>
      </c>
      <c r="P668" s="136">
        <f t="shared" si="578"/>
        <v>16.666666666666668</v>
      </c>
      <c r="Q668" s="133"/>
    </row>
    <row r="669" spans="1:17" s="77" customFormat="1" ht="18" customHeight="1">
      <c r="A669" s="251"/>
      <c r="B669" s="85" t="s">
        <v>497</v>
      </c>
      <c r="C669" s="199">
        <f t="shared" ref="C669:P669" si="579">C478</f>
        <v>77</v>
      </c>
      <c r="D669" s="139">
        <f t="shared" si="579"/>
        <v>22</v>
      </c>
      <c r="E669" s="139">
        <f t="shared" si="579"/>
        <v>65</v>
      </c>
      <c r="F669" s="140">
        <f t="shared" si="579"/>
        <v>12</v>
      </c>
      <c r="G669" s="139">
        <f t="shared" si="579"/>
        <v>0</v>
      </c>
      <c r="H669" s="141">
        <f t="shared" si="579"/>
        <v>0</v>
      </c>
      <c r="I669" s="139">
        <f t="shared" si="579"/>
        <v>0</v>
      </c>
      <c r="J669" s="141">
        <f t="shared" si="579"/>
        <v>0</v>
      </c>
      <c r="K669" s="139">
        <f t="shared" si="579"/>
        <v>12</v>
      </c>
      <c r="L669" s="141">
        <f t="shared" si="579"/>
        <v>15.584415584415584</v>
      </c>
      <c r="M669" s="139">
        <f t="shared" si="579"/>
        <v>62</v>
      </c>
      <c r="N669" s="141">
        <f t="shared" si="579"/>
        <v>80.519480519480524</v>
      </c>
      <c r="O669" s="139">
        <f t="shared" si="579"/>
        <v>3</v>
      </c>
      <c r="P669" s="142">
        <f t="shared" si="579"/>
        <v>3.8961038961038961</v>
      </c>
      <c r="Q669" s="139"/>
    </row>
    <row r="670" spans="1:17" s="77" customFormat="1" ht="18" customHeight="1">
      <c r="A670" s="250">
        <v>7</v>
      </c>
      <c r="B670" s="83" t="s">
        <v>260</v>
      </c>
      <c r="C670" s="197">
        <f t="shared" ref="C670:P670" si="580">C506</f>
        <v>137</v>
      </c>
      <c r="D670" s="129">
        <f t="shared" si="580"/>
        <v>114</v>
      </c>
      <c r="E670" s="129">
        <f t="shared" si="580"/>
        <v>59</v>
      </c>
      <c r="F670" s="130">
        <f t="shared" si="580"/>
        <v>78</v>
      </c>
      <c r="G670" s="129">
        <f t="shared" si="580"/>
        <v>2</v>
      </c>
      <c r="H670" s="131">
        <f t="shared" si="580"/>
        <v>1.4598540145985401</v>
      </c>
      <c r="I670" s="129">
        <f t="shared" si="580"/>
        <v>13</v>
      </c>
      <c r="J670" s="131">
        <f t="shared" si="580"/>
        <v>9.4890510948905114</v>
      </c>
      <c r="K670" s="129">
        <f t="shared" si="580"/>
        <v>33</v>
      </c>
      <c r="L670" s="131">
        <f t="shared" si="580"/>
        <v>24.087591240875913</v>
      </c>
      <c r="M670" s="129">
        <f t="shared" si="580"/>
        <v>84</v>
      </c>
      <c r="N670" s="131">
        <f t="shared" si="580"/>
        <v>61.313868613138688</v>
      </c>
      <c r="O670" s="129">
        <f t="shared" si="580"/>
        <v>5</v>
      </c>
      <c r="P670" s="132">
        <f t="shared" si="580"/>
        <v>3.6496350364963503</v>
      </c>
      <c r="Q670" s="129"/>
    </row>
    <row r="671" spans="1:17" s="77" customFormat="1" ht="18" customHeight="1">
      <c r="A671" s="249"/>
      <c r="B671" s="84" t="s">
        <v>261</v>
      </c>
      <c r="C671" s="199">
        <f t="shared" ref="C671:P671" si="581">C512</f>
        <v>115</v>
      </c>
      <c r="D671" s="139">
        <f t="shared" si="581"/>
        <v>64</v>
      </c>
      <c r="E671" s="139">
        <f t="shared" si="581"/>
        <v>56</v>
      </c>
      <c r="F671" s="140">
        <f t="shared" si="581"/>
        <v>59</v>
      </c>
      <c r="G671" s="139">
        <f t="shared" si="581"/>
        <v>3</v>
      </c>
      <c r="H671" s="141">
        <f t="shared" si="581"/>
        <v>2.6086956521739131</v>
      </c>
      <c r="I671" s="139">
        <f t="shared" si="581"/>
        <v>3</v>
      </c>
      <c r="J671" s="141">
        <f t="shared" si="581"/>
        <v>2.6086956521739131</v>
      </c>
      <c r="K671" s="139">
        <f t="shared" si="581"/>
        <v>13</v>
      </c>
      <c r="L671" s="141">
        <f t="shared" si="581"/>
        <v>11.304347826086957</v>
      </c>
      <c r="M671" s="139">
        <f t="shared" si="581"/>
        <v>89</v>
      </c>
      <c r="N671" s="141">
        <f t="shared" si="581"/>
        <v>77.391304347826093</v>
      </c>
      <c r="O671" s="139">
        <f t="shared" si="581"/>
        <v>7</v>
      </c>
      <c r="P671" s="142">
        <f t="shared" si="581"/>
        <v>6.0869565217391308</v>
      </c>
      <c r="Q671" s="139"/>
    </row>
    <row r="672" spans="1:17" s="77" customFormat="1" ht="18" customHeight="1">
      <c r="A672" s="249"/>
      <c r="B672" s="83" t="s">
        <v>260</v>
      </c>
      <c r="C672" s="197">
        <f t="shared" ref="C672:P672" si="582">C518</f>
        <v>104</v>
      </c>
      <c r="D672" s="129">
        <f t="shared" si="582"/>
        <v>90</v>
      </c>
      <c r="E672" s="129">
        <f t="shared" si="582"/>
        <v>80</v>
      </c>
      <c r="F672" s="130">
        <f t="shared" si="582"/>
        <v>24</v>
      </c>
      <c r="G672" s="129">
        <f t="shared" si="582"/>
        <v>0</v>
      </c>
      <c r="H672" s="131">
        <f t="shared" si="582"/>
        <v>0</v>
      </c>
      <c r="I672" s="129">
        <f t="shared" si="582"/>
        <v>3</v>
      </c>
      <c r="J672" s="131">
        <f t="shared" si="582"/>
        <v>2.8846153846153846</v>
      </c>
      <c r="K672" s="129">
        <f t="shared" si="582"/>
        <v>15</v>
      </c>
      <c r="L672" s="131">
        <f t="shared" si="582"/>
        <v>14.423076923076923</v>
      </c>
      <c r="M672" s="129">
        <f t="shared" si="582"/>
        <v>78</v>
      </c>
      <c r="N672" s="131">
        <f t="shared" si="582"/>
        <v>75</v>
      </c>
      <c r="O672" s="129">
        <f t="shared" si="582"/>
        <v>8</v>
      </c>
      <c r="P672" s="132">
        <f t="shared" si="582"/>
        <v>7.6923076923076925</v>
      </c>
      <c r="Q672" s="129"/>
    </row>
    <row r="673" spans="1:17" s="77" customFormat="1" ht="18" customHeight="1">
      <c r="A673" s="249"/>
      <c r="B673" s="201" t="s">
        <v>261</v>
      </c>
      <c r="C673" s="198">
        <f t="shared" ref="C673:P673" si="583">C527</f>
        <v>153</v>
      </c>
      <c r="D673" s="133">
        <f t="shared" si="583"/>
        <v>90</v>
      </c>
      <c r="E673" s="133">
        <f t="shared" si="583"/>
        <v>118</v>
      </c>
      <c r="F673" s="134">
        <f t="shared" si="583"/>
        <v>35</v>
      </c>
      <c r="G673" s="133">
        <f t="shared" si="583"/>
        <v>1</v>
      </c>
      <c r="H673" s="135">
        <f t="shared" si="583"/>
        <v>0.65359477124183007</v>
      </c>
      <c r="I673" s="133">
        <f t="shared" si="583"/>
        <v>2</v>
      </c>
      <c r="J673" s="135">
        <f t="shared" si="583"/>
        <v>1.3071895424836601</v>
      </c>
      <c r="K673" s="133">
        <f t="shared" si="583"/>
        <v>11</v>
      </c>
      <c r="L673" s="135">
        <f t="shared" si="583"/>
        <v>7.1895424836601309</v>
      </c>
      <c r="M673" s="133">
        <f t="shared" si="583"/>
        <v>125</v>
      </c>
      <c r="N673" s="135">
        <f t="shared" si="583"/>
        <v>81.699346405228752</v>
      </c>
      <c r="O673" s="133">
        <f t="shared" si="583"/>
        <v>14</v>
      </c>
      <c r="P673" s="136">
        <f t="shared" si="583"/>
        <v>9.1503267973856204</v>
      </c>
      <c r="Q673" s="133"/>
    </row>
    <row r="674" spans="1:17" s="77" customFormat="1" ht="18" customHeight="1">
      <c r="A674" s="251"/>
      <c r="B674" s="84" t="s">
        <v>499</v>
      </c>
      <c r="C674" s="202">
        <f t="shared" ref="C674:P674" si="584">C530</f>
        <v>18</v>
      </c>
      <c r="D674" s="203">
        <f t="shared" si="584"/>
        <v>9</v>
      </c>
      <c r="E674" s="203">
        <f t="shared" si="584"/>
        <v>15</v>
      </c>
      <c r="F674" s="204">
        <f t="shared" si="584"/>
        <v>3</v>
      </c>
      <c r="G674" s="203">
        <f t="shared" si="584"/>
        <v>0</v>
      </c>
      <c r="H674" s="205">
        <f t="shared" si="584"/>
        <v>0</v>
      </c>
      <c r="I674" s="203">
        <f t="shared" si="584"/>
        <v>0</v>
      </c>
      <c r="J674" s="205">
        <f t="shared" si="584"/>
        <v>0</v>
      </c>
      <c r="K674" s="203">
        <f t="shared" si="584"/>
        <v>2</v>
      </c>
      <c r="L674" s="205">
        <f t="shared" si="584"/>
        <v>11.111111111111111</v>
      </c>
      <c r="M674" s="203">
        <f t="shared" si="584"/>
        <v>14</v>
      </c>
      <c r="N674" s="205">
        <f t="shared" si="584"/>
        <v>77.777777777777771</v>
      </c>
      <c r="O674" s="203">
        <f t="shared" si="584"/>
        <v>2</v>
      </c>
      <c r="P674" s="206">
        <f t="shared" si="584"/>
        <v>11.111111111111111</v>
      </c>
      <c r="Q674" s="203"/>
    </row>
    <row r="675" spans="1:17" s="73" customFormat="1" ht="18" customHeight="1">
      <c r="A675" s="252" t="s">
        <v>0</v>
      </c>
      <c r="B675" s="252" t="s">
        <v>18</v>
      </c>
      <c r="C675" s="253" t="s">
        <v>8</v>
      </c>
      <c r="D675" s="253"/>
      <c r="E675" s="253"/>
      <c r="F675" s="253"/>
      <c r="G675" s="253" t="s">
        <v>16</v>
      </c>
      <c r="H675" s="253"/>
      <c r="I675" s="253"/>
      <c r="J675" s="253"/>
      <c r="K675" s="253"/>
      <c r="L675" s="253"/>
      <c r="M675" s="253"/>
      <c r="N675" s="253"/>
      <c r="O675" s="253"/>
      <c r="P675" s="253"/>
      <c r="Q675" s="222" t="s">
        <v>464</v>
      </c>
    </row>
    <row r="676" spans="1:17" s="73" customFormat="1" ht="18" customHeight="1">
      <c r="A676" s="252"/>
      <c r="B676" s="252"/>
      <c r="C676" s="253" t="s">
        <v>9</v>
      </c>
      <c r="D676" s="253" t="s">
        <v>10</v>
      </c>
      <c r="E676" s="253" t="s">
        <v>1</v>
      </c>
      <c r="F676" s="253" t="s">
        <v>2</v>
      </c>
      <c r="G676" s="253" t="s">
        <v>11</v>
      </c>
      <c r="H676" s="253"/>
      <c r="I676" s="253" t="s">
        <v>12</v>
      </c>
      <c r="J676" s="253"/>
      <c r="K676" s="253" t="s">
        <v>13</v>
      </c>
      <c r="L676" s="253"/>
      <c r="M676" s="253" t="s">
        <v>5</v>
      </c>
      <c r="N676" s="253"/>
      <c r="O676" s="253" t="s">
        <v>14</v>
      </c>
      <c r="P676" s="253"/>
      <c r="Q676" s="223"/>
    </row>
    <row r="677" spans="1:17" ht="18" customHeight="1">
      <c r="A677" s="252"/>
      <c r="B677" s="252"/>
      <c r="C677" s="253"/>
      <c r="D677" s="253"/>
      <c r="E677" s="253"/>
      <c r="F677" s="253"/>
      <c r="G677" s="74" t="s">
        <v>3</v>
      </c>
      <c r="H677" s="74" t="s">
        <v>4</v>
      </c>
      <c r="I677" s="74" t="s">
        <v>3</v>
      </c>
      <c r="J677" s="74" t="s">
        <v>4</v>
      </c>
      <c r="K677" s="74" t="s">
        <v>3</v>
      </c>
      <c r="L677" s="74" t="s">
        <v>4</v>
      </c>
      <c r="M677" s="74" t="s">
        <v>3</v>
      </c>
      <c r="N677" s="74" t="s">
        <v>4</v>
      </c>
      <c r="O677" s="74" t="s">
        <v>3</v>
      </c>
      <c r="P677" s="74" t="s">
        <v>4</v>
      </c>
      <c r="Q677" s="224"/>
    </row>
    <row r="678" spans="1:17" s="77" customFormat="1" ht="24.95" customHeight="1">
      <c r="A678" s="244">
        <v>8</v>
      </c>
      <c r="B678" s="83" t="s">
        <v>262</v>
      </c>
      <c r="C678" s="197">
        <f t="shared" ref="C678:P678" si="585">C561</f>
        <v>90</v>
      </c>
      <c r="D678" s="129">
        <f t="shared" si="585"/>
        <v>53</v>
      </c>
      <c r="E678" s="129">
        <f t="shared" si="585"/>
        <v>37</v>
      </c>
      <c r="F678" s="130">
        <f t="shared" si="585"/>
        <v>53</v>
      </c>
      <c r="G678" s="129">
        <f t="shared" si="585"/>
        <v>0</v>
      </c>
      <c r="H678" s="131">
        <f t="shared" si="585"/>
        <v>0</v>
      </c>
      <c r="I678" s="129">
        <f t="shared" si="585"/>
        <v>12</v>
      </c>
      <c r="J678" s="131">
        <f t="shared" si="585"/>
        <v>13.333333333333334</v>
      </c>
      <c r="K678" s="129">
        <f t="shared" si="585"/>
        <v>19</v>
      </c>
      <c r="L678" s="131">
        <f t="shared" si="585"/>
        <v>21.111111111111111</v>
      </c>
      <c r="M678" s="129">
        <f t="shared" si="585"/>
        <v>59</v>
      </c>
      <c r="N678" s="131">
        <f t="shared" si="585"/>
        <v>65.555555555555557</v>
      </c>
      <c r="O678" s="129">
        <f t="shared" si="585"/>
        <v>0</v>
      </c>
      <c r="P678" s="132">
        <f t="shared" si="585"/>
        <v>0</v>
      </c>
      <c r="Q678" s="129"/>
    </row>
    <row r="679" spans="1:17" s="77" customFormat="1" ht="24.95" customHeight="1">
      <c r="A679" s="245"/>
      <c r="B679" s="84" t="s">
        <v>262</v>
      </c>
      <c r="C679" s="199">
        <f t="shared" ref="C679:P679" si="586">C568</f>
        <v>196</v>
      </c>
      <c r="D679" s="139">
        <f t="shared" si="586"/>
        <v>121</v>
      </c>
      <c r="E679" s="139">
        <f t="shared" si="586"/>
        <v>176</v>
      </c>
      <c r="F679" s="140">
        <f t="shared" si="586"/>
        <v>20</v>
      </c>
      <c r="G679" s="139">
        <f t="shared" si="586"/>
        <v>0</v>
      </c>
      <c r="H679" s="141">
        <f t="shared" si="586"/>
        <v>0</v>
      </c>
      <c r="I679" s="139">
        <f t="shared" si="586"/>
        <v>1</v>
      </c>
      <c r="J679" s="141">
        <f t="shared" si="586"/>
        <v>0.51020408163265307</v>
      </c>
      <c r="K679" s="139">
        <f t="shared" si="586"/>
        <v>8</v>
      </c>
      <c r="L679" s="141">
        <f t="shared" si="586"/>
        <v>4.0816326530612246</v>
      </c>
      <c r="M679" s="139">
        <f t="shared" si="586"/>
        <v>151</v>
      </c>
      <c r="N679" s="141">
        <f t="shared" si="586"/>
        <v>77.040816326530617</v>
      </c>
      <c r="O679" s="139">
        <f t="shared" si="586"/>
        <v>36</v>
      </c>
      <c r="P679" s="142">
        <f t="shared" si="586"/>
        <v>18.367346938775512</v>
      </c>
      <c r="Q679" s="163"/>
    </row>
    <row r="680" spans="1:17" s="77" customFormat="1" ht="24.95" customHeight="1">
      <c r="A680" s="244">
        <v>9</v>
      </c>
      <c r="B680" s="83" t="s">
        <v>500</v>
      </c>
      <c r="C680" s="197">
        <f t="shared" ref="C680:P680" si="587">C592</f>
        <v>57</v>
      </c>
      <c r="D680" s="129">
        <f t="shared" si="587"/>
        <v>1</v>
      </c>
      <c r="E680" s="129">
        <f t="shared" si="587"/>
        <v>13</v>
      </c>
      <c r="F680" s="130">
        <f t="shared" si="587"/>
        <v>44</v>
      </c>
      <c r="G680" s="129">
        <f t="shared" si="587"/>
        <v>2</v>
      </c>
      <c r="H680" s="131">
        <f t="shared" si="587"/>
        <v>3.5087719298245612</v>
      </c>
      <c r="I680" s="129">
        <f t="shared" si="587"/>
        <v>1</v>
      </c>
      <c r="J680" s="131">
        <f t="shared" si="587"/>
        <v>1.7543859649122806</v>
      </c>
      <c r="K680" s="129">
        <f t="shared" si="587"/>
        <v>15</v>
      </c>
      <c r="L680" s="131">
        <f t="shared" si="587"/>
        <v>26.315789473684209</v>
      </c>
      <c r="M680" s="129">
        <f t="shared" si="587"/>
        <v>37</v>
      </c>
      <c r="N680" s="131">
        <f t="shared" si="587"/>
        <v>64.912280701754383</v>
      </c>
      <c r="O680" s="129">
        <f t="shared" si="587"/>
        <v>2</v>
      </c>
      <c r="P680" s="132">
        <f t="shared" si="587"/>
        <v>3.5087719298245612</v>
      </c>
      <c r="Q680" s="129"/>
    </row>
    <row r="681" spans="1:17" s="77" customFormat="1" ht="24.95" customHeight="1">
      <c r="A681" s="245"/>
      <c r="B681" s="84" t="s">
        <v>500</v>
      </c>
      <c r="C681" s="199">
        <f t="shared" ref="C681:P681" si="588">C596</f>
        <v>20</v>
      </c>
      <c r="D681" s="139">
        <f t="shared" si="588"/>
        <v>0</v>
      </c>
      <c r="E681" s="139">
        <f t="shared" si="588"/>
        <v>13</v>
      </c>
      <c r="F681" s="140">
        <f t="shared" si="588"/>
        <v>7</v>
      </c>
      <c r="G681" s="139">
        <f t="shared" si="588"/>
        <v>0</v>
      </c>
      <c r="H681" s="141">
        <f t="shared" si="588"/>
        <v>0</v>
      </c>
      <c r="I681" s="139">
        <f t="shared" si="588"/>
        <v>0</v>
      </c>
      <c r="J681" s="141">
        <f t="shared" si="588"/>
        <v>0</v>
      </c>
      <c r="K681" s="139">
        <f t="shared" si="588"/>
        <v>0</v>
      </c>
      <c r="L681" s="141">
        <f t="shared" si="588"/>
        <v>0</v>
      </c>
      <c r="M681" s="139">
        <f t="shared" si="588"/>
        <v>19</v>
      </c>
      <c r="N681" s="141">
        <f t="shared" si="588"/>
        <v>95</v>
      </c>
      <c r="O681" s="139">
        <f t="shared" si="588"/>
        <v>1</v>
      </c>
      <c r="P681" s="142">
        <f t="shared" si="588"/>
        <v>5</v>
      </c>
      <c r="Q681" s="139"/>
    </row>
    <row r="682" spans="1:17" s="77" customFormat="1" ht="24.95" customHeight="1">
      <c r="A682" s="246" t="s">
        <v>263</v>
      </c>
      <c r="B682" s="247"/>
      <c r="C682" s="152">
        <f>SUM(C618:C681)</f>
        <v>8629</v>
      </c>
      <c r="D682" s="152">
        <f t="shared" ref="D682:O682" si="589">SUM(D618:D681)</f>
        <v>989</v>
      </c>
      <c r="E682" s="152">
        <f t="shared" si="589"/>
        <v>3770</v>
      </c>
      <c r="F682" s="152">
        <f t="shared" si="589"/>
        <v>4859</v>
      </c>
      <c r="G682" s="152">
        <f t="shared" si="589"/>
        <v>66</v>
      </c>
      <c r="H682" s="153">
        <f>G682*100/C682</f>
        <v>0.764862672383822</v>
      </c>
      <c r="I682" s="152">
        <f t="shared" si="589"/>
        <v>253</v>
      </c>
      <c r="J682" s="153">
        <f>I682*100/C682</f>
        <v>2.9319735774713176</v>
      </c>
      <c r="K682" s="152">
        <f t="shared" si="589"/>
        <v>941</v>
      </c>
      <c r="L682" s="153">
        <f>K682*100/C682</f>
        <v>10.90508749565419</v>
      </c>
      <c r="M682" s="152">
        <f t="shared" si="589"/>
        <v>6807</v>
      </c>
      <c r="N682" s="153">
        <f>M682*100/C682</f>
        <v>78.885154710858728</v>
      </c>
      <c r="O682" s="152">
        <f t="shared" si="589"/>
        <v>562</v>
      </c>
      <c r="P682" s="154">
        <f>O682*100/C682</f>
        <v>6.512921543631939</v>
      </c>
      <c r="Q682" s="209" t="s">
        <v>501</v>
      </c>
    </row>
    <row r="683" spans="1:17" ht="18" customHeight="1">
      <c r="B683" s="2"/>
      <c r="Q683" s="93"/>
    </row>
    <row r="684" spans="1:17" s="13" customFormat="1" ht="18" customHeight="1">
      <c r="A684" s="2"/>
      <c r="B684" s="34"/>
      <c r="C684" s="2"/>
      <c r="D684" s="2"/>
      <c r="E684" s="2"/>
      <c r="F684" s="2"/>
      <c r="G684" s="2"/>
      <c r="H684" s="2"/>
      <c r="I684" s="2"/>
      <c r="J684" s="2"/>
      <c r="K684" s="2"/>
      <c r="L684" s="230" t="s">
        <v>393</v>
      </c>
      <c r="M684" s="230"/>
      <c r="N684" s="230"/>
      <c r="O684" s="230"/>
      <c r="P684" s="230"/>
      <c r="Q684" s="230"/>
    </row>
    <row r="685" spans="1:17" s="13" customFormat="1" ht="18" customHeight="1">
      <c r="A685" s="2"/>
      <c r="B685" s="9"/>
      <c r="C685" s="9"/>
      <c r="D685" s="9"/>
      <c r="E685" s="9"/>
      <c r="F685" s="9"/>
      <c r="G685" s="9"/>
      <c r="H685" s="9"/>
      <c r="I685" s="9"/>
      <c r="J685" s="2"/>
      <c r="K685" s="2"/>
      <c r="L685" s="214" t="s">
        <v>19</v>
      </c>
      <c r="M685" s="214"/>
      <c r="N685" s="214"/>
      <c r="O685" s="214"/>
      <c r="P685" s="214"/>
      <c r="Q685" s="214"/>
    </row>
    <row r="686" spans="1:17" s="13" customFormat="1" ht="18" customHeight="1">
      <c r="A686" s="214" t="s">
        <v>214</v>
      </c>
      <c r="B686" s="214"/>
      <c r="C686" s="214"/>
      <c r="D686" s="214"/>
      <c r="E686" s="214"/>
      <c r="F686" s="214"/>
      <c r="G686" s="214"/>
      <c r="H686" s="214"/>
      <c r="I686" s="214"/>
      <c r="J686" s="2"/>
      <c r="K686" s="2"/>
      <c r="L686" s="214" t="s">
        <v>17</v>
      </c>
      <c r="M686" s="214"/>
      <c r="N686" s="214"/>
      <c r="O686" s="214"/>
      <c r="P686" s="214"/>
      <c r="Q686" s="214"/>
    </row>
    <row r="687" spans="1:17" s="13" customFormat="1" ht="18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</row>
    <row r="688" spans="1:17" s="13" customFormat="1" ht="18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</row>
    <row r="689" spans="1:17" s="13" customFormat="1" ht="18" customHeight="1">
      <c r="A689" s="2"/>
      <c r="B689" s="34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</row>
    <row r="690" spans="1:17" s="13" customFormat="1" ht="18" customHeight="1">
      <c r="A690" s="2"/>
      <c r="B690" s="34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</row>
    <row r="691" spans="1:17" s="13" customFormat="1" ht="18" customHeight="1">
      <c r="A691" s="215" t="s">
        <v>267</v>
      </c>
      <c r="B691" s="215"/>
      <c r="C691" s="215"/>
      <c r="D691" s="215"/>
      <c r="E691" s="215"/>
      <c r="F691" s="215"/>
      <c r="G691" s="215"/>
      <c r="H691" s="215"/>
      <c r="I691" s="215"/>
      <c r="J691" s="2"/>
      <c r="K691" s="2"/>
      <c r="L691" s="215" t="s">
        <v>63</v>
      </c>
      <c r="M691" s="215"/>
      <c r="N691" s="215"/>
      <c r="O691" s="215"/>
      <c r="P691" s="215"/>
      <c r="Q691" s="215"/>
    </row>
    <row r="692" spans="1:17" ht="18" customHeight="1"/>
    <row r="693" spans="1:17" ht="18" customHeight="1"/>
    <row r="694" spans="1:17" ht="18" customHeight="1"/>
    <row r="695" spans="1:17" ht="18" customHeight="1"/>
    <row r="696" spans="1:17" ht="18" customHeight="1"/>
    <row r="697" spans="1:17" ht="18" customHeight="1"/>
    <row r="698" spans="1:17" ht="18" customHeight="1"/>
    <row r="699" spans="1:17" ht="18" customHeight="1"/>
    <row r="700" spans="1:17" ht="18" customHeight="1"/>
    <row r="701" spans="1:17" ht="18" customHeight="1"/>
    <row r="702" spans="1:17" ht="18" customHeight="1"/>
    <row r="703" spans="1:17" ht="15.75">
      <c r="A703" s="101" t="s">
        <v>53</v>
      </c>
      <c r="C703" s="111">
        <f>SUM(G682,I682,K682,M682)</f>
        <v>8067</v>
      </c>
      <c r="D703" s="112">
        <f>C703*100/C682</f>
        <v>93.487078456368067</v>
      </c>
      <c r="E703" s="23"/>
      <c r="F703" s="23"/>
      <c r="G703" s="23"/>
      <c r="H703" s="23"/>
      <c r="I703" s="23"/>
      <c r="J703" s="23"/>
      <c r="K703" s="23"/>
      <c r="L703" s="23"/>
      <c r="M703" s="23"/>
      <c r="N703" s="23"/>
      <c r="O703" s="23"/>
      <c r="P703" s="23"/>
      <c r="Q703" s="23"/>
    </row>
    <row r="704" spans="1:17" ht="15.75">
      <c r="A704" s="101" t="s">
        <v>502</v>
      </c>
      <c r="C704" s="111">
        <f>O682</f>
        <v>562</v>
      </c>
      <c r="D704" s="112">
        <f>C704*100/C682</f>
        <v>6.512921543631939</v>
      </c>
      <c r="E704" s="23"/>
      <c r="F704" s="23"/>
      <c r="G704" s="23"/>
      <c r="H704" s="23"/>
      <c r="I704" s="23"/>
      <c r="J704" s="23"/>
      <c r="K704" s="23"/>
      <c r="L704" s="23"/>
      <c r="M704" s="23"/>
      <c r="N704" s="23"/>
      <c r="O704" s="23"/>
      <c r="P704" s="23"/>
      <c r="Q704" s="23"/>
    </row>
  </sheetData>
  <mergeCells count="665">
    <mergeCell ref="A34:F34"/>
    <mergeCell ref="G34:P34"/>
    <mergeCell ref="A94:F94"/>
    <mergeCell ref="K94:Q94"/>
    <mergeCell ref="A96:F96"/>
    <mergeCell ref="A95:F95"/>
    <mergeCell ref="K95:Q95"/>
    <mergeCell ref="C32:C33"/>
    <mergeCell ref="D32:D33"/>
    <mergeCell ref="E32:E33"/>
    <mergeCell ref="F32:F33"/>
    <mergeCell ref="G32:H32"/>
    <mergeCell ref="I32:J32"/>
    <mergeCell ref="K32:L32"/>
    <mergeCell ref="M32:N32"/>
    <mergeCell ref="O32:P32"/>
    <mergeCell ref="A43:B43"/>
    <mergeCell ref="A44:F44"/>
    <mergeCell ref="G44:P44"/>
    <mergeCell ref="A48:B48"/>
    <mergeCell ref="A49:F49"/>
    <mergeCell ref="G49:P49"/>
    <mergeCell ref="A54:B54"/>
    <mergeCell ref="A56:F56"/>
    <mergeCell ref="A30:B30"/>
    <mergeCell ref="A31:A33"/>
    <mergeCell ref="B31:B33"/>
    <mergeCell ref="C31:F31"/>
    <mergeCell ref="G31:P31"/>
    <mergeCell ref="Q31:Q33"/>
    <mergeCell ref="A98:Q98"/>
    <mergeCell ref="K1:Q1"/>
    <mergeCell ref="K2:Q2"/>
    <mergeCell ref="K3:Q3"/>
    <mergeCell ref="A1:F1"/>
    <mergeCell ref="A2:F2"/>
    <mergeCell ref="A3:F3"/>
    <mergeCell ref="A6:Q6"/>
    <mergeCell ref="A4:F4"/>
    <mergeCell ref="A12:F12"/>
    <mergeCell ref="G12:P12"/>
    <mergeCell ref="A5:Q5"/>
    <mergeCell ref="B8:B10"/>
    <mergeCell ref="C8:F8"/>
    <mergeCell ref="A8:A10"/>
    <mergeCell ref="O9:P9"/>
    <mergeCell ref="I9:J9"/>
    <mergeCell ref="G9:H9"/>
    <mergeCell ref="Q8:Q10"/>
    <mergeCell ref="C9:C10"/>
    <mergeCell ref="E9:E10"/>
    <mergeCell ref="G8:P8"/>
    <mergeCell ref="M9:N9"/>
    <mergeCell ref="F9:F10"/>
    <mergeCell ref="D9:D10"/>
    <mergeCell ref="A27:F27"/>
    <mergeCell ref="G27:P27"/>
    <mergeCell ref="K9:L9"/>
    <mergeCell ref="A26:B26"/>
    <mergeCell ref="A123:F123"/>
    <mergeCell ref="G123:P123"/>
    <mergeCell ref="A65:B65"/>
    <mergeCell ref="A66:A68"/>
    <mergeCell ref="B66:B68"/>
    <mergeCell ref="C66:F66"/>
    <mergeCell ref="G66:P66"/>
    <mergeCell ref="A69:F69"/>
    <mergeCell ref="G69:P69"/>
    <mergeCell ref="A72:B72"/>
    <mergeCell ref="A73:F73"/>
    <mergeCell ref="G73:P73"/>
    <mergeCell ref="A76:B76"/>
    <mergeCell ref="A77:F77"/>
    <mergeCell ref="G77:P77"/>
    <mergeCell ref="A79:B79"/>
    <mergeCell ref="A80:B80"/>
    <mergeCell ref="L82:Q82"/>
    <mergeCell ref="L83:Q83"/>
    <mergeCell ref="A84:I84"/>
    <mergeCell ref="L84:Q84"/>
    <mergeCell ref="A89:I89"/>
    <mergeCell ref="L89:Q89"/>
    <mergeCell ref="K96:Q96"/>
    <mergeCell ref="A156:I156"/>
    <mergeCell ref="L156:Q156"/>
    <mergeCell ref="A143:F143"/>
    <mergeCell ref="G143:P143"/>
    <mergeCell ref="A146:B146"/>
    <mergeCell ref="A147:B147"/>
    <mergeCell ref="L149:Q149"/>
    <mergeCell ref="L150:Q150"/>
    <mergeCell ref="A151:I151"/>
    <mergeCell ref="L151:Q151"/>
    <mergeCell ref="Q165:Q167"/>
    <mergeCell ref="C166:C167"/>
    <mergeCell ref="D166:D167"/>
    <mergeCell ref="E166:E167"/>
    <mergeCell ref="F166:F167"/>
    <mergeCell ref="G166:H166"/>
    <mergeCell ref="I166:J166"/>
    <mergeCell ref="K166:L166"/>
    <mergeCell ref="M166:N166"/>
    <mergeCell ref="O166:P166"/>
    <mergeCell ref="A161:F161"/>
    <mergeCell ref="A158:F158"/>
    <mergeCell ref="K158:Q158"/>
    <mergeCell ref="A159:F159"/>
    <mergeCell ref="K159:Q159"/>
    <mergeCell ref="A160:F160"/>
    <mergeCell ref="K160:Q160"/>
    <mergeCell ref="A162:Q162"/>
    <mergeCell ref="A163:Q163"/>
    <mergeCell ref="Q191:Q193"/>
    <mergeCell ref="C192:C193"/>
    <mergeCell ref="D192:D193"/>
    <mergeCell ref="E192:E193"/>
    <mergeCell ref="A175:F175"/>
    <mergeCell ref="G175:P175"/>
    <mergeCell ref="G178:P178"/>
    <mergeCell ref="A177:B177"/>
    <mergeCell ref="A171:B171"/>
    <mergeCell ref="A172:F172"/>
    <mergeCell ref="G172:P172"/>
    <mergeCell ref="A174:B174"/>
    <mergeCell ref="A178:F178"/>
    <mergeCell ref="A181:B181"/>
    <mergeCell ref="A182:F182"/>
    <mergeCell ref="G182:P182"/>
    <mergeCell ref="A185:B185"/>
    <mergeCell ref="A186:F186"/>
    <mergeCell ref="G186:P186"/>
    <mergeCell ref="A191:A193"/>
    <mergeCell ref="B191:B193"/>
    <mergeCell ref="C191:F191"/>
    <mergeCell ref="G191:P191"/>
    <mergeCell ref="A219:B219"/>
    <mergeCell ref="A221:F221"/>
    <mergeCell ref="G221:P221"/>
    <mergeCell ref="A224:B224"/>
    <mergeCell ref="A225:A227"/>
    <mergeCell ref="B225:B227"/>
    <mergeCell ref="C225:F225"/>
    <mergeCell ref="G225:P225"/>
    <mergeCell ref="Q225:Q227"/>
    <mergeCell ref="C226:C227"/>
    <mergeCell ref="D226:D227"/>
    <mergeCell ref="E226:E227"/>
    <mergeCell ref="F226:F227"/>
    <mergeCell ref="G226:H226"/>
    <mergeCell ref="I226:J226"/>
    <mergeCell ref="K226:L226"/>
    <mergeCell ref="M226:N226"/>
    <mergeCell ref="O226:P226"/>
    <mergeCell ref="A349:F349"/>
    <mergeCell ref="A350:Q350"/>
    <mergeCell ref="A334:B334"/>
    <mergeCell ref="A335:B335"/>
    <mergeCell ref="L337:Q337"/>
    <mergeCell ref="L338:Q338"/>
    <mergeCell ref="A321:F321"/>
    <mergeCell ref="G321:P321"/>
    <mergeCell ref="A246:I246"/>
    <mergeCell ref="L246:Q246"/>
    <mergeCell ref="A253:F253"/>
    <mergeCell ref="K253:Q253"/>
    <mergeCell ref="A254:F254"/>
    <mergeCell ref="K254:Q254"/>
    <mergeCell ref="A255:F255"/>
    <mergeCell ref="K255:Q255"/>
    <mergeCell ref="A256:F256"/>
    <mergeCell ref="A257:Q257"/>
    <mergeCell ref="A258:Q258"/>
    <mergeCell ref="A264:F264"/>
    <mergeCell ref="G264:P264"/>
    <mergeCell ref="A286:A288"/>
    <mergeCell ref="B286:B288"/>
    <mergeCell ref="C286:F286"/>
    <mergeCell ref="A392:F392"/>
    <mergeCell ref="K392:Q392"/>
    <mergeCell ref="A393:F393"/>
    <mergeCell ref="K393:Q393"/>
    <mergeCell ref="A394:F394"/>
    <mergeCell ref="A351:Q351"/>
    <mergeCell ref="A353:A355"/>
    <mergeCell ref="B353:B355"/>
    <mergeCell ref="C353:F353"/>
    <mergeCell ref="G353:P353"/>
    <mergeCell ref="Q353:Q355"/>
    <mergeCell ref="C354:C355"/>
    <mergeCell ref="D354:D355"/>
    <mergeCell ref="E354:E355"/>
    <mergeCell ref="F354:F355"/>
    <mergeCell ref="G354:H354"/>
    <mergeCell ref="I354:J354"/>
    <mergeCell ref="K354:L354"/>
    <mergeCell ref="M354:N354"/>
    <mergeCell ref="O354:P354"/>
    <mergeCell ref="A391:F391"/>
    <mergeCell ref="Q368:Q370"/>
    <mergeCell ref="A372:F372"/>
    <mergeCell ref="G372:P372"/>
    <mergeCell ref="A376:B376"/>
    <mergeCell ref="A377:B377"/>
    <mergeCell ref="L379:Q379"/>
    <mergeCell ref="L380:Q380"/>
    <mergeCell ref="A381:I381"/>
    <mergeCell ref="L381:Q381"/>
    <mergeCell ref="A386:I386"/>
    <mergeCell ref="L386:Q386"/>
    <mergeCell ref="K391:Q391"/>
    <mergeCell ref="A433:B433"/>
    <mergeCell ref="A434:F434"/>
    <mergeCell ref="G434:P434"/>
    <mergeCell ref="A436:B436"/>
    <mergeCell ref="A437:F437"/>
    <mergeCell ref="G437:P437"/>
    <mergeCell ref="A442:B442"/>
    <mergeCell ref="A420:F420"/>
    <mergeCell ref="G420:P420"/>
    <mergeCell ref="A423:B423"/>
    <mergeCell ref="A424:A426"/>
    <mergeCell ref="B424:B426"/>
    <mergeCell ref="C424:F424"/>
    <mergeCell ref="G424:P424"/>
    <mergeCell ref="A427:F427"/>
    <mergeCell ref="G427:P427"/>
    <mergeCell ref="A430:B430"/>
    <mergeCell ref="A431:F431"/>
    <mergeCell ref="G431:P431"/>
    <mergeCell ref="A478:B478"/>
    <mergeCell ref="A479:B479"/>
    <mergeCell ref="L481:Q481"/>
    <mergeCell ref="A474:B474"/>
    <mergeCell ref="A475:F475"/>
    <mergeCell ref="G475:P475"/>
    <mergeCell ref="Q458:Q460"/>
    <mergeCell ref="A461:F461"/>
    <mergeCell ref="G461:P461"/>
    <mergeCell ref="A465:B465"/>
    <mergeCell ref="A466:F466"/>
    <mergeCell ref="G466:P466"/>
    <mergeCell ref="A469:B469"/>
    <mergeCell ref="G470:P470"/>
    <mergeCell ref="A470:F470"/>
    <mergeCell ref="Q519:Q521"/>
    <mergeCell ref="C520:C521"/>
    <mergeCell ref="D520:D521"/>
    <mergeCell ref="E520:E521"/>
    <mergeCell ref="A501:F501"/>
    <mergeCell ref="G501:P501"/>
    <mergeCell ref="A506:B506"/>
    <mergeCell ref="A507:F507"/>
    <mergeCell ref="G507:P507"/>
    <mergeCell ref="A528:F528"/>
    <mergeCell ref="G528:P528"/>
    <mergeCell ref="A530:B530"/>
    <mergeCell ref="A512:B512"/>
    <mergeCell ref="A514:F514"/>
    <mergeCell ref="G514:P514"/>
    <mergeCell ref="A518:B518"/>
    <mergeCell ref="A519:A521"/>
    <mergeCell ref="B519:B521"/>
    <mergeCell ref="C519:F519"/>
    <mergeCell ref="G519:P519"/>
    <mergeCell ref="F520:F521"/>
    <mergeCell ref="G520:H520"/>
    <mergeCell ref="I520:J520"/>
    <mergeCell ref="K520:L520"/>
    <mergeCell ref="M520:N520"/>
    <mergeCell ref="O520:P520"/>
    <mergeCell ref="A522:F522"/>
    <mergeCell ref="G522:P522"/>
    <mergeCell ref="A527:B527"/>
    <mergeCell ref="A547:F547"/>
    <mergeCell ref="K547:Q547"/>
    <mergeCell ref="A548:F548"/>
    <mergeCell ref="K548:Q548"/>
    <mergeCell ref="A549:F549"/>
    <mergeCell ref="A550:Q550"/>
    <mergeCell ref="A551:Q551"/>
    <mergeCell ref="A553:A555"/>
    <mergeCell ref="B553:B555"/>
    <mergeCell ref="C553:F553"/>
    <mergeCell ref="G553:P553"/>
    <mergeCell ref="Q553:Q555"/>
    <mergeCell ref="C554:C555"/>
    <mergeCell ref="D554:D555"/>
    <mergeCell ref="E554:E555"/>
    <mergeCell ref="F554:F555"/>
    <mergeCell ref="G554:H554"/>
    <mergeCell ref="I554:J554"/>
    <mergeCell ref="K554:L554"/>
    <mergeCell ref="M554:N554"/>
    <mergeCell ref="O554:P554"/>
    <mergeCell ref="A618:A626"/>
    <mergeCell ref="A590:F590"/>
    <mergeCell ref="G590:P590"/>
    <mergeCell ref="A592:B592"/>
    <mergeCell ref="A594:F594"/>
    <mergeCell ref="G594:P594"/>
    <mergeCell ref="A596:B596"/>
    <mergeCell ref="A568:B568"/>
    <mergeCell ref="A569:B569"/>
    <mergeCell ref="L571:Q571"/>
    <mergeCell ref="L572:Q572"/>
    <mergeCell ref="A573:I573"/>
    <mergeCell ref="L573:Q573"/>
    <mergeCell ref="A578:I578"/>
    <mergeCell ref="L578:Q578"/>
    <mergeCell ref="A579:F579"/>
    <mergeCell ref="K579:Q579"/>
    <mergeCell ref="A580:F580"/>
    <mergeCell ref="K580:Q580"/>
    <mergeCell ref="A581:F581"/>
    <mergeCell ref="A586:A588"/>
    <mergeCell ref="B586:B588"/>
    <mergeCell ref="C586:F586"/>
    <mergeCell ref="G586:P586"/>
    <mergeCell ref="G56:P56"/>
    <mergeCell ref="Q66:Q68"/>
    <mergeCell ref="C67:C68"/>
    <mergeCell ref="D67:D68"/>
    <mergeCell ref="E67:E68"/>
    <mergeCell ref="F67:F68"/>
    <mergeCell ref="G67:H67"/>
    <mergeCell ref="I67:J67"/>
    <mergeCell ref="K67:L67"/>
    <mergeCell ref="M67:N67"/>
    <mergeCell ref="O67:P67"/>
    <mergeCell ref="A97:F97"/>
    <mergeCell ref="A99:Q99"/>
    <mergeCell ref="A101:A103"/>
    <mergeCell ref="B101:B103"/>
    <mergeCell ref="C101:F101"/>
    <mergeCell ref="G101:P101"/>
    <mergeCell ref="Q101:Q103"/>
    <mergeCell ref="C102:C103"/>
    <mergeCell ref="D102:D103"/>
    <mergeCell ref="E102:E103"/>
    <mergeCell ref="F102:F103"/>
    <mergeCell ref="G102:H102"/>
    <mergeCell ref="I102:J102"/>
    <mergeCell ref="K102:L102"/>
    <mergeCell ref="M102:N102"/>
    <mergeCell ref="O102:P102"/>
    <mergeCell ref="A105:F105"/>
    <mergeCell ref="G105:P105"/>
    <mergeCell ref="A109:B109"/>
    <mergeCell ref="A110:F110"/>
    <mergeCell ref="G110:P110"/>
    <mergeCell ref="A115:B115"/>
    <mergeCell ref="A116:F116"/>
    <mergeCell ref="G116:P116"/>
    <mergeCell ref="A122:B122"/>
    <mergeCell ref="A127:B127"/>
    <mergeCell ref="A128:A130"/>
    <mergeCell ref="B128:B130"/>
    <mergeCell ref="C128:F128"/>
    <mergeCell ref="G128:P128"/>
    <mergeCell ref="Q128:Q130"/>
    <mergeCell ref="C129:C130"/>
    <mergeCell ref="D129:D130"/>
    <mergeCell ref="E129:E130"/>
    <mergeCell ref="F129:F130"/>
    <mergeCell ref="G129:H129"/>
    <mergeCell ref="I129:J129"/>
    <mergeCell ref="K129:L129"/>
    <mergeCell ref="M129:N129"/>
    <mergeCell ref="O129:P129"/>
    <mergeCell ref="A132:F132"/>
    <mergeCell ref="G132:P132"/>
    <mergeCell ref="A136:B136"/>
    <mergeCell ref="A137:F137"/>
    <mergeCell ref="G137:P137"/>
    <mergeCell ref="A139:B139"/>
    <mergeCell ref="A140:F140"/>
    <mergeCell ref="G140:P140"/>
    <mergeCell ref="A142:B142"/>
    <mergeCell ref="G165:P165"/>
    <mergeCell ref="F192:F193"/>
    <mergeCell ref="G192:H192"/>
    <mergeCell ref="I192:J192"/>
    <mergeCell ref="K192:L192"/>
    <mergeCell ref="M192:N192"/>
    <mergeCell ref="O192:P192"/>
    <mergeCell ref="A208:B208"/>
    <mergeCell ref="A209:F209"/>
    <mergeCell ref="G209:P209"/>
    <mergeCell ref="A169:F169"/>
    <mergeCell ref="G169:P169"/>
    <mergeCell ref="A165:A167"/>
    <mergeCell ref="B165:B167"/>
    <mergeCell ref="C165:F165"/>
    <mergeCell ref="A228:F228"/>
    <mergeCell ref="G228:P228"/>
    <mergeCell ref="A230:B230"/>
    <mergeCell ref="A231:F231"/>
    <mergeCell ref="G231:P231"/>
    <mergeCell ref="A236:B236"/>
    <mergeCell ref="A237:B237"/>
    <mergeCell ref="L239:Q239"/>
    <mergeCell ref="L240:Q240"/>
    <mergeCell ref="A241:I241"/>
    <mergeCell ref="L241:Q241"/>
    <mergeCell ref="A260:A262"/>
    <mergeCell ref="B260:B262"/>
    <mergeCell ref="C260:F260"/>
    <mergeCell ref="G260:P260"/>
    <mergeCell ref="Q260:Q262"/>
    <mergeCell ref="C261:C262"/>
    <mergeCell ref="D261:D262"/>
    <mergeCell ref="E261:E262"/>
    <mergeCell ref="F261:F262"/>
    <mergeCell ref="G261:H261"/>
    <mergeCell ref="I261:J261"/>
    <mergeCell ref="K261:L261"/>
    <mergeCell ref="M261:N261"/>
    <mergeCell ref="O261:P261"/>
    <mergeCell ref="G286:P286"/>
    <mergeCell ref="Q286:Q288"/>
    <mergeCell ref="C287:C288"/>
    <mergeCell ref="D287:D288"/>
    <mergeCell ref="E287:E288"/>
    <mergeCell ref="F287:F288"/>
    <mergeCell ref="G287:H287"/>
    <mergeCell ref="I287:J287"/>
    <mergeCell ref="K287:L287"/>
    <mergeCell ref="M287:N287"/>
    <mergeCell ref="O287:P287"/>
    <mergeCell ref="A313:B313"/>
    <mergeCell ref="A315:F315"/>
    <mergeCell ref="G315:P315"/>
    <mergeCell ref="A317:B317"/>
    <mergeCell ref="A318:A320"/>
    <mergeCell ref="B318:B320"/>
    <mergeCell ref="C318:F318"/>
    <mergeCell ref="G318:P318"/>
    <mergeCell ref="Q318:Q320"/>
    <mergeCell ref="C319:C320"/>
    <mergeCell ref="D319:D320"/>
    <mergeCell ref="E319:E320"/>
    <mergeCell ref="F319:F320"/>
    <mergeCell ref="G319:H319"/>
    <mergeCell ref="I319:J319"/>
    <mergeCell ref="K319:L319"/>
    <mergeCell ref="M319:N319"/>
    <mergeCell ref="O319:P319"/>
    <mergeCell ref="A339:I339"/>
    <mergeCell ref="L339:Q339"/>
    <mergeCell ref="A344:I344"/>
    <mergeCell ref="L344:Q344"/>
    <mergeCell ref="A346:F346"/>
    <mergeCell ref="K346:Q346"/>
    <mergeCell ref="A347:F347"/>
    <mergeCell ref="K347:Q347"/>
    <mergeCell ref="K348:Q348"/>
    <mergeCell ref="A348:F348"/>
    <mergeCell ref="A357:F357"/>
    <mergeCell ref="G357:P357"/>
    <mergeCell ref="A360:B360"/>
    <mergeCell ref="A361:F361"/>
    <mergeCell ref="G361:P361"/>
    <mergeCell ref="A367:B367"/>
    <mergeCell ref="A368:A370"/>
    <mergeCell ref="B368:B370"/>
    <mergeCell ref="C368:F368"/>
    <mergeCell ref="G368:P368"/>
    <mergeCell ref="C369:C370"/>
    <mergeCell ref="D369:D370"/>
    <mergeCell ref="E369:E370"/>
    <mergeCell ref="F369:F370"/>
    <mergeCell ref="G369:H369"/>
    <mergeCell ref="I369:J369"/>
    <mergeCell ref="K369:L369"/>
    <mergeCell ref="M369:N369"/>
    <mergeCell ref="O369:P369"/>
    <mergeCell ref="A395:Q395"/>
    <mergeCell ref="A396:Q396"/>
    <mergeCell ref="A398:A400"/>
    <mergeCell ref="B398:B400"/>
    <mergeCell ref="C398:F398"/>
    <mergeCell ref="G398:P398"/>
    <mergeCell ref="Q398:Q400"/>
    <mergeCell ref="C399:C400"/>
    <mergeCell ref="D399:D400"/>
    <mergeCell ref="E399:E400"/>
    <mergeCell ref="F399:F400"/>
    <mergeCell ref="G399:H399"/>
    <mergeCell ref="I399:J399"/>
    <mergeCell ref="K399:L399"/>
    <mergeCell ref="M399:N399"/>
    <mergeCell ref="O399:P399"/>
    <mergeCell ref="A402:F402"/>
    <mergeCell ref="G402:P402"/>
    <mergeCell ref="A411:B411"/>
    <mergeCell ref="A412:F412"/>
    <mergeCell ref="G412:P412"/>
    <mergeCell ref="A414:B414"/>
    <mergeCell ref="A415:F415"/>
    <mergeCell ref="G415:P415"/>
    <mergeCell ref="A419:B419"/>
    <mergeCell ref="A404:B404"/>
    <mergeCell ref="A405:F405"/>
    <mergeCell ref="G405:P405"/>
    <mergeCell ref="M459:N459"/>
    <mergeCell ref="O459:P459"/>
    <mergeCell ref="Q424:Q426"/>
    <mergeCell ref="C425:C426"/>
    <mergeCell ref="D425:D426"/>
    <mergeCell ref="E425:E426"/>
    <mergeCell ref="F425:F426"/>
    <mergeCell ref="G425:H425"/>
    <mergeCell ref="I425:J425"/>
    <mergeCell ref="K425:L425"/>
    <mergeCell ref="M425:N425"/>
    <mergeCell ref="O425:P425"/>
    <mergeCell ref="G444:P444"/>
    <mergeCell ref="A449:B449"/>
    <mergeCell ref="A450:F450"/>
    <mergeCell ref="G450:P450"/>
    <mergeCell ref="A444:F444"/>
    <mergeCell ref="L482:Q482"/>
    <mergeCell ref="A483:I483"/>
    <mergeCell ref="L483:Q483"/>
    <mergeCell ref="A488:I488"/>
    <mergeCell ref="L488:Q488"/>
    <mergeCell ref="A454:B454"/>
    <mergeCell ref="A455:F455"/>
    <mergeCell ref="G455:P455"/>
    <mergeCell ref="A457:B457"/>
    <mergeCell ref="A458:A460"/>
    <mergeCell ref="B458:B460"/>
    <mergeCell ref="C458:F458"/>
    <mergeCell ref="G458:P458"/>
    <mergeCell ref="C459:C460"/>
    <mergeCell ref="D459:D460"/>
    <mergeCell ref="E459:E460"/>
    <mergeCell ref="F459:F460"/>
    <mergeCell ref="G459:H459"/>
    <mergeCell ref="I459:J459"/>
    <mergeCell ref="K459:L459"/>
    <mergeCell ref="K490:Q490"/>
    <mergeCell ref="A491:F491"/>
    <mergeCell ref="K491:Q491"/>
    <mergeCell ref="A492:F492"/>
    <mergeCell ref="K492:Q492"/>
    <mergeCell ref="A490:F490"/>
    <mergeCell ref="A493:F493"/>
    <mergeCell ref="A494:Q494"/>
    <mergeCell ref="A495:Q495"/>
    <mergeCell ref="A497:A499"/>
    <mergeCell ref="B497:B499"/>
    <mergeCell ref="C497:F497"/>
    <mergeCell ref="G497:P497"/>
    <mergeCell ref="Q497:Q499"/>
    <mergeCell ref="C498:C499"/>
    <mergeCell ref="D498:D499"/>
    <mergeCell ref="E498:E499"/>
    <mergeCell ref="F498:F499"/>
    <mergeCell ref="G498:H498"/>
    <mergeCell ref="I498:J498"/>
    <mergeCell ref="K498:L498"/>
    <mergeCell ref="M498:N498"/>
    <mergeCell ref="O498:P498"/>
    <mergeCell ref="A531:B531"/>
    <mergeCell ref="L533:Q533"/>
    <mergeCell ref="L534:Q534"/>
    <mergeCell ref="A535:I535"/>
    <mergeCell ref="L535:Q535"/>
    <mergeCell ref="A540:I540"/>
    <mergeCell ref="L540:Q540"/>
    <mergeCell ref="A546:F546"/>
    <mergeCell ref="K546:Q546"/>
    <mergeCell ref="G557:P557"/>
    <mergeCell ref="A561:B561"/>
    <mergeCell ref="A563:F563"/>
    <mergeCell ref="G563:P563"/>
    <mergeCell ref="A557:F557"/>
    <mergeCell ref="K581:Q581"/>
    <mergeCell ref="A582:F582"/>
    <mergeCell ref="A583:Q583"/>
    <mergeCell ref="A584:Q584"/>
    <mergeCell ref="Q586:Q588"/>
    <mergeCell ref="C587:C588"/>
    <mergeCell ref="D587:D588"/>
    <mergeCell ref="E587:E588"/>
    <mergeCell ref="F587:F588"/>
    <mergeCell ref="G587:H587"/>
    <mergeCell ref="I587:J587"/>
    <mergeCell ref="K587:L587"/>
    <mergeCell ref="M587:N587"/>
    <mergeCell ref="O587:P587"/>
    <mergeCell ref="A597:B597"/>
    <mergeCell ref="L599:Q599"/>
    <mergeCell ref="L600:Q600"/>
    <mergeCell ref="A601:I601"/>
    <mergeCell ref="L601:Q601"/>
    <mergeCell ref="A606:I606"/>
    <mergeCell ref="L606:Q606"/>
    <mergeCell ref="A608:F608"/>
    <mergeCell ref="K608:Q608"/>
    <mergeCell ref="A609:F609"/>
    <mergeCell ref="K609:Q609"/>
    <mergeCell ref="A610:F610"/>
    <mergeCell ref="K610:Q610"/>
    <mergeCell ref="A611:F611"/>
    <mergeCell ref="A612:Q612"/>
    <mergeCell ref="A613:Q613"/>
    <mergeCell ref="A615:A617"/>
    <mergeCell ref="B615:B617"/>
    <mergeCell ref="C615:F615"/>
    <mergeCell ref="G615:P615"/>
    <mergeCell ref="Q615:Q617"/>
    <mergeCell ref="C616:C617"/>
    <mergeCell ref="D616:D617"/>
    <mergeCell ref="E616:E617"/>
    <mergeCell ref="F616:F617"/>
    <mergeCell ref="G616:H616"/>
    <mergeCell ref="I616:J616"/>
    <mergeCell ref="K616:L616"/>
    <mergeCell ref="M616:N616"/>
    <mergeCell ref="O616:P616"/>
    <mergeCell ref="A627:A634"/>
    <mergeCell ref="A635:A644"/>
    <mergeCell ref="A645:A647"/>
    <mergeCell ref="B645:B647"/>
    <mergeCell ref="C645:F645"/>
    <mergeCell ref="G645:P645"/>
    <mergeCell ref="Q645:Q647"/>
    <mergeCell ref="C646:C647"/>
    <mergeCell ref="D646:D647"/>
    <mergeCell ref="E646:E647"/>
    <mergeCell ref="F646:F647"/>
    <mergeCell ref="G646:H646"/>
    <mergeCell ref="I646:J646"/>
    <mergeCell ref="K646:L646"/>
    <mergeCell ref="M646:N646"/>
    <mergeCell ref="O646:P646"/>
    <mergeCell ref="A648:A650"/>
    <mergeCell ref="A651:A653"/>
    <mergeCell ref="A654:A669"/>
    <mergeCell ref="A670:A674"/>
    <mergeCell ref="A675:A677"/>
    <mergeCell ref="B675:B677"/>
    <mergeCell ref="C675:F675"/>
    <mergeCell ref="G675:P675"/>
    <mergeCell ref="Q675:Q677"/>
    <mergeCell ref="C676:C677"/>
    <mergeCell ref="D676:D677"/>
    <mergeCell ref="E676:E677"/>
    <mergeCell ref="F676:F677"/>
    <mergeCell ref="G676:H676"/>
    <mergeCell ref="I676:J676"/>
    <mergeCell ref="K676:L676"/>
    <mergeCell ref="M676:N676"/>
    <mergeCell ref="O676:P676"/>
    <mergeCell ref="A678:A679"/>
    <mergeCell ref="A680:A681"/>
    <mergeCell ref="A682:B682"/>
    <mergeCell ref="L684:Q684"/>
    <mergeCell ref="L685:Q685"/>
    <mergeCell ref="A686:I686"/>
    <mergeCell ref="L686:Q686"/>
    <mergeCell ref="A691:I691"/>
    <mergeCell ref="L691:Q691"/>
  </mergeCells>
  <phoneticPr fontId="2" type="noConversion"/>
  <pageMargins left="0.6" right="0.25" top="0.3" bottom="0.5" header="0" footer="0.25"/>
  <pageSetup paperSize="9" orientation="landscape" horizontalDpi="300" verticalDpi="300" r:id="rId1"/>
  <headerFooter alignWithMargins="0">
    <oddFooter>&amp;L&amp;"Times New Roman,Italic"&amp;8TK.KQRL_HK1_2016-2017_Theo ngành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7"/>
  <sheetViews>
    <sheetView view="pageBreakPreview" zoomScaleNormal="75" workbookViewId="0">
      <selection activeCell="K27" sqref="K27"/>
    </sheetView>
  </sheetViews>
  <sheetFormatPr defaultRowHeight="15"/>
  <cols>
    <col min="1" max="3" width="7.625" style="2" customWidth="1"/>
    <col min="4" max="4" width="9.625" style="2" customWidth="1"/>
    <col min="5" max="5" width="7.625" style="2" customWidth="1"/>
    <col min="6" max="7" width="7.125" style="2" hidden="1" customWidth="1"/>
    <col min="8" max="8" width="7.125" style="2" customWidth="1"/>
    <col min="9" max="9" width="8.125" style="113" customWidth="1"/>
    <col min="10" max="10" width="7.125" style="2" customWidth="1"/>
    <col min="11" max="11" width="8.125" style="2" customWidth="1"/>
    <col min="12" max="12" width="7.125" style="2" customWidth="1"/>
    <col min="13" max="13" width="8.125" style="2" customWidth="1"/>
    <col min="14" max="14" width="7.125" style="2" customWidth="1"/>
    <col min="15" max="15" width="8.125" style="2" customWidth="1"/>
    <col min="16" max="16" width="7.125" style="2" customWidth="1"/>
    <col min="17" max="17" width="8.125" style="2" customWidth="1"/>
    <col min="18" max="18" width="16.625" style="2" customWidth="1"/>
    <col min="19" max="16384" width="9" style="13"/>
  </cols>
  <sheetData>
    <row r="1" spans="1:18" ht="17.100000000000001" customHeight="1">
      <c r="A1" s="216" t="s">
        <v>29</v>
      </c>
      <c r="B1" s="216"/>
      <c r="C1" s="216"/>
      <c r="D1" s="216"/>
      <c r="E1" s="216"/>
      <c r="F1" s="216"/>
      <c r="G1" s="20"/>
      <c r="K1" s="214" t="s">
        <v>6</v>
      </c>
      <c r="L1" s="214"/>
      <c r="M1" s="214"/>
      <c r="N1" s="214"/>
      <c r="O1" s="214"/>
      <c r="P1" s="214"/>
      <c r="Q1" s="214"/>
      <c r="R1" s="13"/>
    </row>
    <row r="2" spans="1:18" ht="17.100000000000001" customHeight="1">
      <c r="A2" s="214" t="s">
        <v>107</v>
      </c>
      <c r="B2" s="214"/>
      <c r="C2" s="214"/>
      <c r="D2" s="214"/>
      <c r="E2" s="214"/>
      <c r="F2" s="214"/>
      <c r="G2" s="20"/>
      <c r="K2" s="215" t="s">
        <v>7</v>
      </c>
      <c r="L2" s="215"/>
      <c r="M2" s="215"/>
      <c r="N2" s="215"/>
      <c r="O2" s="215"/>
      <c r="P2" s="215"/>
      <c r="Q2" s="215"/>
      <c r="R2" s="13"/>
    </row>
    <row r="3" spans="1:18" ht="17.100000000000001" customHeight="1">
      <c r="A3" s="214" t="s">
        <v>108</v>
      </c>
      <c r="B3" s="214"/>
      <c r="C3" s="214"/>
      <c r="D3" s="214"/>
      <c r="E3" s="214"/>
      <c r="F3" s="214"/>
      <c r="G3" s="27"/>
      <c r="K3" s="217"/>
      <c r="L3" s="217"/>
      <c r="M3" s="217"/>
      <c r="N3" s="217"/>
      <c r="O3" s="217"/>
      <c r="P3" s="217"/>
      <c r="Q3" s="217"/>
      <c r="R3" s="13"/>
    </row>
    <row r="4" spans="1:18" s="25" customFormat="1" ht="17.100000000000001" customHeight="1">
      <c r="A4" s="219"/>
      <c r="B4" s="219"/>
      <c r="C4" s="219"/>
      <c r="D4" s="219"/>
      <c r="E4" s="219"/>
      <c r="F4" s="219"/>
      <c r="G4" s="28"/>
      <c r="H4" s="24"/>
      <c r="I4" s="114"/>
      <c r="J4" s="24"/>
    </row>
    <row r="5" spans="1:18" s="15" customFormat="1" ht="24.95" customHeight="1">
      <c r="A5" s="218" t="s">
        <v>266</v>
      </c>
      <c r="B5" s="218"/>
      <c r="C5" s="218"/>
      <c r="D5" s="218"/>
      <c r="E5" s="218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</row>
    <row r="6" spans="1:18" s="15" customFormat="1" ht="20.100000000000001" customHeight="1">
      <c r="A6" s="220" t="s">
        <v>100</v>
      </c>
      <c r="B6" s="220"/>
      <c r="C6" s="220"/>
      <c r="D6" s="220"/>
      <c r="E6" s="220"/>
      <c r="F6" s="220"/>
      <c r="G6" s="220"/>
      <c r="H6" s="220"/>
      <c r="I6" s="220"/>
      <c r="J6" s="220"/>
      <c r="K6" s="220"/>
      <c r="L6" s="220"/>
      <c r="M6" s="220"/>
      <c r="N6" s="220"/>
      <c r="O6" s="220"/>
      <c r="P6" s="220"/>
      <c r="Q6" s="220"/>
      <c r="R6" s="220"/>
    </row>
    <row r="7" spans="1:18" s="15" customFormat="1" ht="12" customHeight="1">
      <c r="A7" s="48"/>
      <c r="B7" s="48"/>
      <c r="C7" s="48"/>
      <c r="D7" s="49"/>
      <c r="E7" s="49"/>
      <c r="F7" s="49"/>
      <c r="G7" s="49"/>
      <c r="H7" s="49"/>
      <c r="I7" s="115"/>
      <c r="J7" s="49"/>
      <c r="K7" s="49"/>
      <c r="L7" s="49"/>
      <c r="M7" s="49"/>
      <c r="N7" s="49"/>
      <c r="O7" s="49"/>
      <c r="P7" s="49"/>
      <c r="Q7" s="49"/>
      <c r="R7" s="48"/>
    </row>
    <row r="8" spans="1:18" s="21" customFormat="1" ht="18" customHeight="1">
      <c r="A8" s="314" t="s">
        <v>20</v>
      </c>
      <c r="B8" s="315"/>
      <c r="C8" s="316"/>
      <c r="D8" s="227" t="s">
        <v>8</v>
      </c>
      <c r="E8" s="228"/>
      <c r="F8" s="228"/>
      <c r="G8" s="299"/>
      <c r="H8" s="227" t="s">
        <v>16</v>
      </c>
      <c r="I8" s="228"/>
      <c r="J8" s="228"/>
      <c r="K8" s="228"/>
      <c r="L8" s="228"/>
      <c r="M8" s="228"/>
      <c r="N8" s="228"/>
      <c r="O8" s="228"/>
      <c r="P8" s="228"/>
      <c r="Q8" s="228"/>
      <c r="R8" s="222" t="s">
        <v>15</v>
      </c>
    </row>
    <row r="9" spans="1:18" s="19" customFormat="1" ht="18" customHeight="1">
      <c r="A9" s="317"/>
      <c r="B9" s="318"/>
      <c r="C9" s="319"/>
      <c r="D9" s="312" t="s">
        <v>9</v>
      </c>
      <c r="E9" s="295" t="s">
        <v>10</v>
      </c>
      <c r="F9" s="295" t="s">
        <v>1</v>
      </c>
      <c r="G9" s="297" t="s">
        <v>2</v>
      </c>
      <c r="H9" s="240" t="s">
        <v>11</v>
      </c>
      <c r="I9" s="294"/>
      <c r="J9" s="240" t="s">
        <v>12</v>
      </c>
      <c r="K9" s="294"/>
      <c r="L9" s="240" t="s">
        <v>13</v>
      </c>
      <c r="M9" s="294"/>
      <c r="N9" s="240" t="s">
        <v>5</v>
      </c>
      <c r="O9" s="294"/>
      <c r="P9" s="240" t="s">
        <v>14</v>
      </c>
      <c r="Q9" s="294"/>
      <c r="R9" s="223"/>
    </row>
    <row r="10" spans="1:18" ht="18" customHeight="1">
      <c r="A10" s="320"/>
      <c r="B10" s="321"/>
      <c r="C10" s="322"/>
      <c r="D10" s="313"/>
      <c r="E10" s="296"/>
      <c r="F10" s="296"/>
      <c r="G10" s="298"/>
      <c r="H10" s="155" t="s">
        <v>3</v>
      </c>
      <c r="I10" s="155" t="s">
        <v>4</v>
      </c>
      <c r="J10" s="155" t="s">
        <v>3</v>
      </c>
      <c r="K10" s="155" t="s">
        <v>4</v>
      </c>
      <c r="L10" s="155" t="s">
        <v>3</v>
      </c>
      <c r="M10" s="155" t="s">
        <v>4</v>
      </c>
      <c r="N10" s="155" t="s">
        <v>3</v>
      </c>
      <c r="O10" s="155" t="s">
        <v>4</v>
      </c>
      <c r="P10" s="155" t="s">
        <v>3</v>
      </c>
      <c r="Q10" s="155" t="s">
        <v>4</v>
      </c>
      <c r="R10" s="224"/>
    </row>
    <row r="11" spans="1:18" s="18" customFormat="1" ht="21.95" customHeight="1">
      <c r="A11" s="291" t="s">
        <v>211</v>
      </c>
      <c r="B11" s="292"/>
      <c r="C11" s="293"/>
      <c r="D11" s="32">
        <f>RL.NH_CĐ!C171</f>
        <v>5858</v>
      </c>
      <c r="E11" s="180">
        <f>RL.NH_CĐ!D171</f>
        <v>475</v>
      </c>
      <c r="F11" s="37">
        <f>RL.NH_CĐ!E171</f>
        <v>1613</v>
      </c>
      <c r="G11" s="30">
        <f>RL.NH_CĐ!F171</f>
        <v>4245</v>
      </c>
      <c r="H11" s="37">
        <f>RL.NH_CĐ!G171</f>
        <v>60</v>
      </c>
      <c r="I11" s="121">
        <f t="shared" ref="I11:I17" si="0">H11*100/D11</f>
        <v>1.0242403550699897</v>
      </c>
      <c r="J11" s="37">
        <f>RL.NH_CĐ!I171</f>
        <v>208</v>
      </c>
      <c r="K11" s="121">
        <f t="shared" ref="K11:K17" si="1">J11*100/D11</f>
        <v>3.5506998975759645</v>
      </c>
      <c r="L11" s="37">
        <f>RL.NH_CĐ!K171</f>
        <v>665</v>
      </c>
      <c r="M11" s="121">
        <f t="shared" ref="M11:M17" si="2">L11*100/D11</f>
        <v>11.351997268692386</v>
      </c>
      <c r="N11" s="37">
        <f>RL.NH_CĐ!M171</f>
        <v>4722</v>
      </c>
      <c r="O11" s="121">
        <f t="shared" ref="O11:O17" si="3">N11*100/D11</f>
        <v>80.607715944008191</v>
      </c>
      <c r="P11" s="37">
        <f>RL.NH_CĐ!O171</f>
        <v>203</v>
      </c>
      <c r="Q11" s="121">
        <f t="shared" ref="Q11:Q17" si="4">P11*100/D11</f>
        <v>3.4653465346534653</v>
      </c>
      <c r="R11" s="92"/>
    </row>
    <row r="12" spans="1:18" s="18" customFormat="1" ht="21.95" customHeight="1">
      <c r="A12" s="291" t="s">
        <v>104</v>
      </c>
      <c r="B12" s="292"/>
      <c r="C12" s="293"/>
      <c r="D12" s="32">
        <f>RL.NH_LTCĐ!C44</f>
        <v>211</v>
      </c>
      <c r="E12" s="180">
        <f>RL.NH_LTCĐ!D44</f>
        <v>18</v>
      </c>
      <c r="F12" s="37">
        <f>RL.NH_LTCĐ!E44</f>
        <v>133</v>
      </c>
      <c r="G12" s="30">
        <f>RL.NH_LTCĐ!F44</f>
        <v>78</v>
      </c>
      <c r="H12" s="37">
        <f>RL.NH_LTCĐ!G44</f>
        <v>1</v>
      </c>
      <c r="I12" s="121">
        <f t="shared" si="0"/>
        <v>0.47393364928909953</v>
      </c>
      <c r="J12" s="37">
        <f>RL.NH_LTCĐ!I44</f>
        <v>11</v>
      </c>
      <c r="K12" s="121">
        <f t="shared" si="1"/>
        <v>5.2132701421800949</v>
      </c>
      <c r="L12" s="37">
        <f>RL.NH_LTCĐ!K44</f>
        <v>51</v>
      </c>
      <c r="M12" s="121">
        <f t="shared" si="2"/>
        <v>24.170616113744074</v>
      </c>
      <c r="N12" s="37">
        <f>RL.NH_LTCĐ!M44</f>
        <v>97</v>
      </c>
      <c r="O12" s="121">
        <f t="shared" si="3"/>
        <v>45.971563981042657</v>
      </c>
      <c r="P12" s="37">
        <f>RL.NH_LTCĐ!O44</f>
        <v>51</v>
      </c>
      <c r="Q12" s="121">
        <f t="shared" si="4"/>
        <v>24.170616113744074</v>
      </c>
      <c r="R12" s="92"/>
    </row>
    <row r="13" spans="1:18" s="18" customFormat="1" ht="21.95" customHeight="1">
      <c r="A13" s="291" t="s">
        <v>101</v>
      </c>
      <c r="B13" s="292"/>
      <c r="C13" s="293"/>
      <c r="D13" s="32">
        <f>RL.NH_CĐ!C175</f>
        <v>61</v>
      </c>
      <c r="E13" s="180">
        <f>RL.NH_CĐ!D175</f>
        <v>16</v>
      </c>
      <c r="F13" s="37">
        <f>RL.NH_CĐ!E175</f>
        <v>22</v>
      </c>
      <c r="G13" s="30">
        <f>RL.NH_CĐ!F175</f>
        <v>39</v>
      </c>
      <c r="H13" s="37">
        <f>RL.NH_CĐ!G175</f>
        <v>1</v>
      </c>
      <c r="I13" s="121">
        <f t="shared" si="0"/>
        <v>1.639344262295082</v>
      </c>
      <c r="J13" s="37">
        <f>RL.NH_CĐ!I175</f>
        <v>0</v>
      </c>
      <c r="K13" s="121">
        <f t="shared" si="1"/>
        <v>0</v>
      </c>
      <c r="L13" s="37">
        <f>RL.NH_CĐ!K175</f>
        <v>11</v>
      </c>
      <c r="M13" s="121">
        <f t="shared" si="2"/>
        <v>18.032786885245901</v>
      </c>
      <c r="N13" s="37">
        <f>RL.NH_CĐ!M175</f>
        <v>48</v>
      </c>
      <c r="O13" s="121">
        <f t="shared" si="3"/>
        <v>78.688524590163937</v>
      </c>
      <c r="P13" s="37">
        <f>RL.NH_CĐ!O175</f>
        <v>1</v>
      </c>
      <c r="Q13" s="121">
        <f t="shared" si="4"/>
        <v>1.639344262295082</v>
      </c>
      <c r="R13" s="92"/>
    </row>
    <row r="14" spans="1:18" s="18" customFormat="1" ht="21.95" customHeight="1">
      <c r="A14" s="291" t="s">
        <v>137</v>
      </c>
      <c r="B14" s="292"/>
      <c r="C14" s="293"/>
      <c r="D14" s="32">
        <f>RL.NH_TCCN!C92</f>
        <v>2424</v>
      </c>
      <c r="E14" s="180">
        <f>RL.NH_TCCN!D92</f>
        <v>476</v>
      </c>
      <c r="F14" s="37">
        <f>RL.NH_TCCN!E92</f>
        <v>1929</v>
      </c>
      <c r="G14" s="30">
        <f>RL.NH_TCCN!F92</f>
        <v>495</v>
      </c>
      <c r="H14" s="37">
        <f>RL.NH_TCCN!G92</f>
        <v>4</v>
      </c>
      <c r="I14" s="121">
        <f>H14*100/D14</f>
        <v>0.16501650165016502</v>
      </c>
      <c r="J14" s="37">
        <f>RL.NH_TCCN!I92</f>
        <v>23</v>
      </c>
      <c r="K14" s="121">
        <f>J14*100/D14</f>
        <v>0.94884488448844884</v>
      </c>
      <c r="L14" s="37">
        <f>RL.NH_TCCN!K92</f>
        <v>164</v>
      </c>
      <c r="M14" s="121">
        <f>L14*100/D14</f>
        <v>6.7656765676567661</v>
      </c>
      <c r="N14" s="37">
        <f>RL.NH_TCCN!M92</f>
        <v>1935</v>
      </c>
      <c r="O14" s="121">
        <f>N14*100/D14</f>
        <v>79.82673267326733</v>
      </c>
      <c r="P14" s="37">
        <f>RL.NH_TCCN!O92</f>
        <v>298</v>
      </c>
      <c r="Q14" s="121">
        <f>P14*100/D14</f>
        <v>12.293729372937294</v>
      </c>
      <c r="R14" s="37"/>
    </row>
    <row r="15" spans="1:18" s="18" customFormat="1" ht="21.95" customHeight="1">
      <c r="A15" s="291" t="s">
        <v>401</v>
      </c>
      <c r="B15" s="292"/>
      <c r="C15" s="293"/>
      <c r="D15" s="32">
        <f>RL.NH_LTCĐ!C14</f>
        <v>74</v>
      </c>
      <c r="E15" s="180">
        <f>RL.NH_LTCĐ!D14</f>
        <v>4</v>
      </c>
      <c r="F15" s="37">
        <f>RL.NH_LTCĐ!E14</f>
        <v>72</v>
      </c>
      <c r="G15" s="30">
        <f>RL.NH_LTCĐ!F14</f>
        <v>2</v>
      </c>
      <c r="H15" s="37">
        <f>RL.NH_LTCĐ!G14</f>
        <v>0</v>
      </c>
      <c r="I15" s="121">
        <f t="shared" ref="I15" si="5">H15*100/D15</f>
        <v>0</v>
      </c>
      <c r="J15" s="37">
        <f>RL.NH_LTCĐ!I14</f>
        <v>11</v>
      </c>
      <c r="K15" s="121">
        <f t="shared" ref="K15" si="6">J15*100/D15</f>
        <v>14.864864864864865</v>
      </c>
      <c r="L15" s="37">
        <f>RL.NH_LTCĐ!K14</f>
        <v>50</v>
      </c>
      <c r="M15" s="121">
        <f t="shared" ref="M15" si="7">L15*100/D15</f>
        <v>67.567567567567565</v>
      </c>
      <c r="N15" s="37">
        <f>RL.NH_LTCĐ!M14</f>
        <v>10</v>
      </c>
      <c r="O15" s="121">
        <f t="shared" si="3"/>
        <v>13.513513513513514</v>
      </c>
      <c r="P15" s="37">
        <f>RL.NH_LTCĐ!O14</f>
        <v>3</v>
      </c>
      <c r="Q15" s="121">
        <f t="shared" si="4"/>
        <v>4.0540540540540544</v>
      </c>
      <c r="R15" s="37"/>
    </row>
    <row r="16" spans="1:18" s="18" customFormat="1" ht="30" hidden="1" customHeight="1">
      <c r="A16" s="291" t="s">
        <v>102</v>
      </c>
      <c r="B16" s="292"/>
      <c r="C16" s="293"/>
      <c r="D16" s="32" t="e">
        <f>SUM(H16,J16,L16,#REF!,N16,P16,#REF!,R16)</f>
        <v>#REF!</v>
      </c>
      <c r="E16" s="37" t="e">
        <f>#REF!</f>
        <v>#REF!</v>
      </c>
      <c r="F16" s="37" t="e">
        <f>#REF!</f>
        <v>#REF!</v>
      </c>
      <c r="G16" s="30" t="e">
        <f>#REF!</f>
        <v>#REF!</v>
      </c>
      <c r="H16" s="37">
        <v>0</v>
      </c>
      <c r="I16" s="94" t="e">
        <f t="shared" si="0"/>
        <v>#REF!</v>
      </c>
      <c r="J16" s="37">
        <v>0</v>
      </c>
      <c r="K16" s="94" t="e">
        <f t="shared" si="1"/>
        <v>#REF!</v>
      </c>
      <c r="L16" s="37">
        <v>0</v>
      </c>
      <c r="M16" s="94" t="e">
        <f t="shared" si="2"/>
        <v>#REF!</v>
      </c>
      <c r="N16" s="37">
        <v>0</v>
      </c>
      <c r="O16" s="94" t="e">
        <f t="shared" si="3"/>
        <v>#REF!</v>
      </c>
      <c r="P16" s="37">
        <v>0</v>
      </c>
      <c r="Q16" s="94" t="e">
        <f t="shared" si="4"/>
        <v>#REF!</v>
      </c>
      <c r="R16" s="92" t="e">
        <f>#REF!</f>
        <v>#REF!</v>
      </c>
    </row>
    <row r="17" spans="1:18" s="18" customFormat="1" ht="35.1" customHeight="1">
      <c r="A17" s="288" t="s">
        <v>21</v>
      </c>
      <c r="B17" s="289"/>
      <c r="C17" s="290"/>
      <c r="D17" s="33">
        <f>SUM(D11:D15)</f>
        <v>8628</v>
      </c>
      <c r="E17" s="33">
        <f>SUM(E11:E15)</f>
        <v>989</v>
      </c>
      <c r="F17" s="33">
        <f>SUM(F11:F15)</f>
        <v>3769</v>
      </c>
      <c r="G17" s="33">
        <f>SUM(G11:G15)</f>
        <v>4859</v>
      </c>
      <c r="H17" s="33">
        <f>SUM(H11:H15)</f>
        <v>66</v>
      </c>
      <c r="I17" s="42">
        <f t="shared" si="0"/>
        <v>0.7649513212795549</v>
      </c>
      <c r="J17" s="33">
        <f>SUM(J11:J15)</f>
        <v>253</v>
      </c>
      <c r="K17" s="42">
        <f t="shared" si="1"/>
        <v>2.9323133982382941</v>
      </c>
      <c r="L17" s="33">
        <f>SUM(L11:L15)</f>
        <v>941</v>
      </c>
      <c r="M17" s="42">
        <f t="shared" si="2"/>
        <v>10.906351414000927</v>
      </c>
      <c r="N17" s="33">
        <f>SUM(N11:N15)</f>
        <v>6812</v>
      </c>
      <c r="O17" s="42">
        <f t="shared" si="3"/>
        <v>78.952248493277708</v>
      </c>
      <c r="P17" s="33">
        <f>SUM(P11:P15)</f>
        <v>556</v>
      </c>
      <c r="Q17" s="42">
        <f t="shared" si="4"/>
        <v>6.4441353732035234</v>
      </c>
      <c r="R17" s="33"/>
    </row>
    <row r="18" spans="1:18" ht="15" customHeight="1">
      <c r="B18" s="46"/>
      <c r="R18" s="95"/>
    </row>
    <row r="19" spans="1:18" ht="18" customHeight="1">
      <c r="B19" s="34"/>
      <c r="L19" s="230" t="s">
        <v>400</v>
      </c>
      <c r="M19" s="230"/>
      <c r="N19" s="230"/>
      <c r="O19" s="230"/>
      <c r="P19" s="230"/>
      <c r="Q19" s="230"/>
      <c r="R19" s="230"/>
    </row>
    <row r="20" spans="1:18" ht="18" customHeight="1">
      <c r="B20" s="9"/>
      <c r="C20" s="9"/>
      <c r="D20" s="9"/>
      <c r="E20" s="9"/>
      <c r="F20" s="9"/>
      <c r="G20" s="9"/>
      <c r="H20" s="9"/>
      <c r="I20" s="116"/>
      <c r="L20" s="214" t="s">
        <v>19</v>
      </c>
      <c r="M20" s="214"/>
      <c r="N20" s="214"/>
      <c r="O20" s="214"/>
      <c r="P20" s="214"/>
      <c r="Q20" s="214"/>
      <c r="R20" s="214"/>
    </row>
    <row r="21" spans="1:18" ht="18" customHeight="1">
      <c r="A21" s="214" t="s">
        <v>214</v>
      </c>
      <c r="B21" s="214"/>
      <c r="C21" s="214"/>
      <c r="D21" s="214"/>
      <c r="E21" s="214"/>
      <c r="F21" s="214"/>
      <c r="G21" s="214"/>
      <c r="H21" s="214"/>
      <c r="I21" s="214"/>
      <c r="L21" s="214" t="s">
        <v>17</v>
      </c>
      <c r="M21" s="214"/>
      <c r="N21" s="214"/>
      <c r="O21" s="214"/>
      <c r="P21" s="214"/>
      <c r="Q21" s="214"/>
      <c r="R21" s="214"/>
    </row>
    <row r="22" spans="1:18" ht="17.100000000000001" customHeight="1">
      <c r="R22" s="13"/>
    </row>
    <row r="23" spans="1:18" ht="17.100000000000001" customHeight="1">
      <c r="N23" s="20"/>
      <c r="O23" s="20"/>
      <c r="R23" s="87"/>
    </row>
    <row r="24" spans="1:18" ht="17.100000000000001" customHeight="1">
      <c r="B24" s="34"/>
      <c r="R24" s="87"/>
    </row>
    <row r="25" spans="1:18" ht="17.100000000000001" customHeight="1">
      <c r="B25" s="34"/>
      <c r="R25" s="87"/>
    </row>
    <row r="26" spans="1:18" ht="18" customHeight="1">
      <c r="A26" s="215" t="s">
        <v>267</v>
      </c>
      <c r="B26" s="215"/>
      <c r="C26" s="215"/>
      <c r="D26" s="215"/>
      <c r="E26" s="215"/>
      <c r="F26" s="215"/>
      <c r="G26" s="215"/>
      <c r="H26" s="215"/>
      <c r="I26" s="215"/>
      <c r="L26" s="215" t="s">
        <v>63</v>
      </c>
      <c r="M26" s="215"/>
      <c r="N26" s="215"/>
      <c r="O26" s="215"/>
      <c r="P26" s="215"/>
      <c r="Q26" s="215"/>
      <c r="R26" s="215"/>
    </row>
    <row r="27" spans="1:18" ht="18" customHeight="1">
      <c r="A27" s="172"/>
      <c r="B27" s="172"/>
      <c r="C27" s="172"/>
      <c r="D27" s="172"/>
      <c r="E27" s="172"/>
      <c r="F27" s="172"/>
      <c r="G27" s="172"/>
      <c r="H27" s="172"/>
      <c r="I27" s="172"/>
      <c r="L27" s="172"/>
      <c r="M27" s="172"/>
      <c r="N27" s="172"/>
      <c r="O27" s="172"/>
      <c r="P27" s="172"/>
      <c r="Q27" s="172"/>
      <c r="R27" s="172"/>
    </row>
    <row r="28" spans="1:18" ht="15.95" customHeight="1">
      <c r="A28" s="13" t="s">
        <v>53</v>
      </c>
      <c r="B28" s="103"/>
      <c r="C28" s="178">
        <f>SUM(H17,J17,L17,N17)</f>
        <v>8072</v>
      </c>
      <c r="D28" s="179">
        <f>C28*100/D17</f>
        <v>93.555864626796478</v>
      </c>
      <c r="E28" s="103"/>
      <c r="F28" s="103"/>
      <c r="G28" s="103"/>
      <c r="H28" s="103"/>
      <c r="I28" s="117"/>
      <c r="L28" s="103"/>
      <c r="M28" s="103"/>
      <c r="N28" s="103"/>
      <c r="O28" s="103"/>
      <c r="P28" s="103"/>
      <c r="Q28" s="103"/>
      <c r="R28" s="13"/>
    </row>
    <row r="29" spans="1:18" ht="15.95" customHeight="1">
      <c r="A29" s="13" t="s">
        <v>14</v>
      </c>
      <c r="B29" s="167"/>
      <c r="C29" s="178">
        <f>P17</f>
        <v>556</v>
      </c>
      <c r="D29" s="179">
        <f>C29*100/D17</f>
        <v>6.4441353732035234</v>
      </c>
      <c r="E29" s="167"/>
      <c r="F29" s="167"/>
      <c r="G29" s="167"/>
      <c r="H29" s="167"/>
      <c r="I29" s="117"/>
      <c r="L29" s="167"/>
      <c r="M29" s="167"/>
      <c r="N29" s="167"/>
      <c r="O29" s="167"/>
      <c r="P29" s="167"/>
      <c r="Q29" s="167"/>
      <c r="R29" s="13"/>
    </row>
    <row r="30" spans="1:18" ht="18" customHeight="1">
      <c r="A30" s="216" t="s">
        <v>29</v>
      </c>
      <c r="B30" s="216"/>
      <c r="C30" s="216"/>
      <c r="D30" s="216"/>
      <c r="E30" s="216"/>
      <c r="F30" s="216"/>
      <c r="G30" s="20"/>
      <c r="K30" s="214" t="s">
        <v>6</v>
      </c>
      <c r="L30" s="214"/>
      <c r="M30" s="214"/>
      <c r="N30" s="214"/>
      <c r="O30" s="214"/>
      <c r="P30" s="214"/>
      <c r="Q30" s="214"/>
      <c r="R30" s="13"/>
    </row>
    <row r="31" spans="1:18" ht="18" customHeight="1">
      <c r="A31" s="214" t="s">
        <v>107</v>
      </c>
      <c r="B31" s="214"/>
      <c r="C31" s="214"/>
      <c r="D31" s="214"/>
      <c r="E31" s="214"/>
      <c r="F31" s="214"/>
      <c r="G31" s="20"/>
      <c r="K31" s="215" t="s">
        <v>7</v>
      </c>
      <c r="L31" s="215"/>
      <c r="M31" s="215"/>
      <c r="N31" s="215"/>
      <c r="O31" s="215"/>
      <c r="P31" s="215"/>
      <c r="Q31" s="215"/>
      <c r="R31" s="13"/>
    </row>
    <row r="32" spans="1:18" ht="18" customHeight="1">
      <c r="A32" s="214" t="s">
        <v>108</v>
      </c>
      <c r="B32" s="214"/>
      <c r="C32" s="214"/>
      <c r="D32" s="214"/>
      <c r="E32" s="214"/>
      <c r="F32" s="214"/>
      <c r="G32" s="27"/>
      <c r="K32" s="217"/>
      <c r="L32" s="217"/>
      <c r="M32" s="217"/>
      <c r="N32" s="217"/>
      <c r="O32" s="217"/>
      <c r="P32" s="217"/>
      <c r="Q32" s="217"/>
      <c r="R32" s="13"/>
    </row>
    <row r="33" spans="1:18" s="25" customFormat="1" ht="15" customHeight="1">
      <c r="A33" s="219"/>
      <c r="B33" s="219"/>
      <c r="C33" s="219"/>
      <c r="D33" s="219"/>
      <c r="E33" s="219"/>
      <c r="F33" s="219"/>
      <c r="G33" s="28"/>
      <c r="H33" s="24"/>
      <c r="I33" s="114"/>
      <c r="J33" s="24"/>
    </row>
    <row r="34" spans="1:18" s="15" customFormat="1" ht="30" customHeight="1">
      <c r="A34" s="218" t="s">
        <v>266</v>
      </c>
      <c r="B34" s="218"/>
      <c r="C34" s="218"/>
      <c r="D34" s="218"/>
      <c r="E34" s="218"/>
      <c r="F34" s="218"/>
      <c r="G34" s="218"/>
      <c r="H34" s="218"/>
      <c r="I34" s="218"/>
      <c r="J34" s="218"/>
      <c r="K34" s="218"/>
      <c r="L34" s="218"/>
      <c r="M34" s="218"/>
      <c r="N34" s="218"/>
      <c r="O34" s="218"/>
      <c r="P34" s="218"/>
      <c r="Q34" s="218"/>
      <c r="R34" s="218"/>
    </row>
    <row r="35" spans="1:18" s="15" customFormat="1" ht="21.95" customHeight="1">
      <c r="A35" s="220" t="s">
        <v>32</v>
      </c>
      <c r="B35" s="220"/>
      <c r="C35" s="220"/>
      <c r="D35" s="220"/>
      <c r="E35" s="220"/>
      <c r="F35" s="220"/>
      <c r="G35" s="220"/>
      <c r="H35" s="220"/>
      <c r="I35" s="220"/>
      <c r="J35" s="220"/>
      <c r="K35" s="220"/>
      <c r="L35" s="220"/>
      <c r="M35" s="220"/>
      <c r="N35" s="220"/>
      <c r="O35" s="220"/>
      <c r="P35" s="220"/>
      <c r="Q35" s="220"/>
      <c r="R35" s="220"/>
    </row>
    <row r="36" spans="1:18" s="15" customFormat="1" ht="15" customHeight="1">
      <c r="A36" s="48"/>
      <c r="B36" s="48"/>
      <c r="C36" s="48"/>
      <c r="D36" s="49"/>
      <c r="E36" s="49"/>
      <c r="F36" s="49"/>
      <c r="G36" s="49"/>
      <c r="H36" s="49"/>
      <c r="I36" s="115"/>
      <c r="J36" s="49"/>
      <c r="K36" s="49"/>
      <c r="L36" s="49"/>
      <c r="M36" s="49"/>
      <c r="N36" s="49"/>
      <c r="O36" s="49"/>
      <c r="P36" s="49"/>
      <c r="Q36" s="49"/>
      <c r="R36" s="48"/>
    </row>
    <row r="37" spans="1:18" s="21" customFormat="1" ht="20.100000000000001" customHeight="1">
      <c r="A37" s="314" t="s">
        <v>20</v>
      </c>
      <c r="B37" s="315"/>
      <c r="C37" s="316"/>
      <c r="D37" s="227" t="s">
        <v>8</v>
      </c>
      <c r="E37" s="228"/>
      <c r="F37" s="228"/>
      <c r="G37" s="299"/>
      <c r="H37" s="227" t="s">
        <v>16</v>
      </c>
      <c r="I37" s="228"/>
      <c r="J37" s="228"/>
      <c r="K37" s="228"/>
      <c r="L37" s="228"/>
      <c r="M37" s="228"/>
      <c r="N37" s="228"/>
      <c r="O37" s="228"/>
      <c r="P37" s="228"/>
      <c r="Q37" s="228"/>
      <c r="R37" s="222" t="s">
        <v>35</v>
      </c>
    </row>
    <row r="38" spans="1:18" s="19" customFormat="1" ht="20.100000000000001" customHeight="1">
      <c r="A38" s="317"/>
      <c r="B38" s="318"/>
      <c r="C38" s="319"/>
      <c r="D38" s="312" t="s">
        <v>9</v>
      </c>
      <c r="E38" s="295" t="s">
        <v>10</v>
      </c>
      <c r="F38" s="295" t="s">
        <v>1</v>
      </c>
      <c r="G38" s="297" t="s">
        <v>2</v>
      </c>
      <c r="H38" s="240" t="s">
        <v>11</v>
      </c>
      <c r="I38" s="294"/>
      <c r="J38" s="240" t="s">
        <v>12</v>
      </c>
      <c r="K38" s="294"/>
      <c r="L38" s="240" t="s">
        <v>13</v>
      </c>
      <c r="M38" s="294"/>
      <c r="N38" s="240" t="s">
        <v>5</v>
      </c>
      <c r="O38" s="294"/>
      <c r="P38" s="240" t="s">
        <v>14</v>
      </c>
      <c r="Q38" s="294"/>
      <c r="R38" s="223"/>
    </row>
    <row r="39" spans="1:18" ht="20.100000000000001" customHeight="1">
      <c r="A39" s="320"/>
      <c r="B39" s="321"/>
      <c r="C39" s="322"/>
      <c r="D39" s="313"/>
      <c r="E39" s="296"/>
      <c r="F39" s="296"/>
      <c r="G39" s="298"/>
      <c r="H39" s="155" t="s">
        <v>3</v>
      </c>
      <c r="I39" s="156" t="s">
        <v>4</v>
      </c>
      <c r="J39" s="155" t="s">
        <v>3</v>
      </c>
      <c r="K39" s="155" t="s">
        <v>4</v>
      </c>
      <c r="L39" s="155" t="s">
        <v>3</v>
      </c>
      <c r="M39" s="155" t="s">
        <v>4</v>
      </c>
      <c r="N39" s="155" t="s">
        <v>3</v>
      </c>
      <c r="O39" s="155" t="s">
        <v>4</v>
      </c>
      <c r="P39" s="155" t="s">
        <v>3</v>
      </c>
      <c r="Q39" s="155" t="s">
        <v>4</v>
      </c>
      <c r="R39" s="224"/>
    </row>
    <row r="40" spans="1:18" s="18" customFormat="1" ht="30" customHeight="1">
      <c r="A40" s="285" t="s">
        <v>90</v>
      </c>
      <c r="B40" s="286"/>
      <c r="C40" s="287"/>
      <c r="D40" s="32">
        <f>RL.NH_TCCN!C15</f>
        <v>70</v>
      </c>
      <c r="E40" s="37">
        <f>RL.NH_TCCN!D15</f>
        <v>22</v>
      </c>
      <c r="F40" s="37">
        <f>RL.NH_TCCN!E15</f>
        <v>54</v>
      </c>
      <c r="G40" s="30">
        <f>RL.NH_TCCN!F15</f>
        <v>16</v>
      </c>
      <c r="H40" s="37">
        <f>RL.NH_TCCN!G15</f>
        <v>0</v>
      </c>
      <c r="I40" s="94">
        <f>H40*100/D40</f>
        <v>0</v>
      </c>
      <c r="J40" s="37">
        <f>RL.NH_TCCN!I15</f>
        <v>1</v>
      </c>
      <c r="K40" s="94">
        <f>J40*100/D40</f>
        <v>1.4285714285714286</v>
      </c>
      <c r="L40" s="37">
        <f>RL.NH_TCCN!K15</f>
        <v>9</v>
      </c>
      <c r="M40" s="94">
        <f>L40*100/D40</f>
        <v>12.857142857142858</v>
      </c>
      <c r="N40" s="37">
        <f>RL.NH_TCCN!M15</f>
        <v>55</v>
      </c>
      <c r="O40" s="94">
        <f>N40*100/D40</f>
        <v>78.571428571428569</v>
      </c>
      <c r="P40" s="37">
        <f>RL.NH_TCCN!O15</f>
        <v>5</v>
      </c>
      <c r="Q40" s="94">
        <f>P40*100/D40</f>
        <v>7.1428571428571432</v>
      </c>
      <c r="R40" s="37"/>
    </row>
    <row r="41" spans="1:18" s="18" customFormat="1" ht="30" customHeight="1">
      <c r="A41" s="285" t="s">
        <v>91</v>
      </c>
      <c r="B41" s="286"/>
      <c r="C41" s="287"/>
      <c r="D41" s="32">
        <f>RL.NH_TCCN!C25</f>
        <v>245</v>
      </c>
      <c r="E41" s="37">
        <f>RL.NH_TCCN!D25</f>
        <v>38</v>
      </c>
      <c r="F41" s="37">
        <f>RL.NH_TCCN!E25</f>
        <v>188</v>
      </c>
      <c r="G41" s="30">
        <f>RL.NH_TCCN!F25</f>
        <v>57</v>
      </c>
      <c r="H41" s="37">
        <f>RL.NH_TCCN!G25</f>
        <v>2</v>
      </c>
      <c r="I41" s="94">
        <f>H41*100/D41</f>
        <v>0.81632653061224492</v>
      </c>
      <c r="J41" s="37">
        <f>RL.NH_TCCN!I25</f>
        <v>3</v>
      </c>
      <c r="K41" s="94">
        <f>J41*100/D41</f>
        <v>1.2244897959183674</v>
      </c>
      <c r="L41" s="37">
        <f>RL.NH_TCCN!K25</f>
        <v>20</v>
      </c>
      <c r="M41" s="94">
        <f>L41*100/D41</f>
        <v>8.1632653061224492</v>
      </c>
      <c r="N41" s="37">
        <f>RL.NH_TCCN!M25</f>
        <v>210</v>
      </c>
      <c r="O41" s="94">
        <f>N41*100/D41</f>
        <v>85.714285714285708</v>
      </c>
      <c r="P41" s="37">
        <f>RL.NH_TCCN!O25</f>
        <v>10</v>
      </c>
      <c r="Q41" s="94">
        <f>P41*100/D41</f>
        <v>4.0816326530612246</v>
      </c>
      <c r="R41" s="37"/>
    </row>
    <row r="42" spans="1:18" s="18" customFormat="1" ht="30" customHeight="1">
      <c r="A42" s="285" t="s">
        <v>92</v>
      </c>
      <c r="B42" s="286"/>
      <c r="C42" s="287"/>
      <c r="D42" s="32">
        <f>RL.NH_CĐ!C175</f>
        <v>61</v>
      </c>
      <c r="E42" s="37">
        <f>RL.NH_CĐ!D175</f>
        <v>16</v>
      </c>
      <c r="F42" s="37">
        <f>RL.NH_CĐ!E175</f>
        <v>22</v>
      </c>
      <c r="G42" s="30">
        <f>RL.NH_CĐ!F175</f>
        <v>39</v>
      </c>
      <c r="H42" s="37">
        <f>RL.NH_CĐ!G175</f>
        <v>1</v>
      </c>
      <c r="I42" s="94">
        <f t="shared" ref="I42:I43" si="8">H42*100/D42</f>
        <v>1.639344262295082</v>
      </c>
      <c r="J42" s="37">
        <f>RL.NH_CĐ!I175</f>
        <v>0</v>
      </c>
      <c r="K42" s="94">
        <f t="shared" ref="K42:K43" si="9">J42*100/D42</f>
        <v>0</v>
      </c>
      <c r="L42" s="37">
        <f>RL.NH_CĐ!K175</f>
        <v>11</v>
      </c>
      <c r="M42" s="94">
        <f t="shared" ref="M42:M43" si="10">L42*100/D42</f>
        <v>18.032786885245901</v>
      </c>
      <c r="N42" s="37">
        <f>RL.NH_CĐ!M175</f>
        <v>48</v>
      </c>
      <c r="O42" s="94">
        <f>N42*100/D42</f>
        <v>78.688524590163937</v>
      </c>
      <c r="P42" s="37">
        <f>RL.NH_CĐ!O175</f>
        <v>1</v>
      </c>
      <c r="Q42" s="94">
        <f>P42*100/D42</f>
        <v>1.639344262295082</v>
      </c>
      <c r="R42" s="37"/>
    </row>
    <row r="43" spans="1:18" s="18" customFormat="1" ht="35.1" customHeight="1">
      <c r="A43" s="288" t="s">
        <v>21</v>
      </c>
      <c r="B43" s="289"/>
      <c r="C43" s="290"/>
      <c r="D43" s="33">
        <f>SUM(D40:D42)</f>
        <v>376</v>
      </c>
      <c r="E43" s="33">
        <f>SUM(E40:E42)</f>
        <v>76</v>
      </c>
      <c r="F43" s="33">
        <f>SUM(F40:F42)</f>
        <v>264</v>
      </c>
      <c r="G43" s="33">
        <f>SUM(G40:G42)</f>
        <v>112</v>
      </c>
      <c r="H43" s="33">
        <f>SUM(H40:H42)</f>
        <v>3</v>
      </c>
      <c r="I43" s="42">
        <f t="shared" si="8"/>
        <v>0.7978723404255319</v>
      </c>
      <c r="J43" s="33">
        <f>SUM(J40:J42)</f>
        <v>4</v>
      </c>
      <c r="K43" s="42">
        <f t="shared" si="9"/>
        <v>1.0638297872340425</v>
      </c>
      <c r="L43" s="33">
        <f>SUM(L40:L42)</f>
        <v>40</v>
      </c>
      <c r="M43" s="42">
        <f t="shared" si="10"/>
        <v>10.638297872340425</v>
      </c>
      <c r="N43" s="33">
        <f>SUM(N40:N42)</f>
        <v>313</v>
      </c>
      <c r="O43" s="42">
        <f>N43*100/D43</f>
        <v>83.244680851063833</v>
      </c>
      <c r="P43" s="33">
        <f>SUM(P40:P42)</f>
        <v>16</v>
      </c>
      <c r="Q43" s="42">
        <f>P43*100/D43</f>
        <v>4.2553191489361701</v>
      </c>
      <c r="R43" s="33">
        <f>SUM(R40:R42)</f>
        <v>0</v>
      </c>
    </row>
    <row r="44" spans="1:18" ht="18" customHeight="1">
      <c r="A44" s="105"/>
      <c r="B44" s="46"/>
      <c r="R44" s="95"/>
    </row>
    <row r="45" spans="1:18" ht="18" customHeight="1">
      <c r="B45" s="34"/>
      <c r="L45" s="230" t="s">
        <v>393</v>
      </c>
      <c r="M45" s="230"/>
      <c r="N45" s="230"/>
      <c r="O45" s="230"/>
      <c r="P45" s="230"/>
      <c r="Q45" s="230"/>
      <c r="R45" s="230"/>
    </row>
    <row r="46" spans="1:18" ht="18" customHeight="1">
      <c r="B46" s="9"/>
      <c r="C46" s="9"/>
      <c r="D46" s="9"/>
      <c r="E46" s="9"/>
      <c r="F46" s="9"/>
      <c r="G46" s="9"/>
      <c r="H46" s="9"/>
      <c r="I46" s="116"/>
      <c r="L46" s="214" t="s">
        <v>19</v>
      </c>
      <c r="M46" s="214"/>
      <c r="N46" s="214"/>
      <c r="O46" s="214"/>
      <c r="P46" s="214"/>
      <c r="Q46" s="214"/>
      <c r="R46" s="214"/>
    </row>
    <row r="47" spans="1:18" ht="18" customHeight="1">
      <c r="A47" s="214" t="s">
        <v>214</v>
      </c>
      <c r="B47" s="214"/>
      <c r="C47" s="214"/>
      <c r="D47" s="214"/>
      <c r="E47" s="214"/>
      <c r="F47" s="214"/>
      <c r="G47" s="214"/>
      <c r="H47" s="214"/>
      <c r="I47" s="214"/>
      <c r="L47" s="214" t="s">
        <v>17</v>
      </c>
      <c r="M47" s="214"/>
      <c r="N47" s="214"/>
      <c r="O47" s="214"/>
      <c r="P47" s="214"/>
      <c r="Q47" s="214"/>
      <c r="R47" s="214"/>
    </row>
    <row r="48" spans="1:18" ht="18" customHeight="1">
      <c r="R48" s="13"/>
    </row>
    <row r="49" spans="1:18" ht="18" customHeight="1">
      <c r="R49" s="13"/>
    </row>
    <row r="50" spans="1:18" ht="18" customHeight="1">
      <c r="B50" s="34"/>
      <c r="R50" s="13"/>
    </row>
    <row r="51" spans="1:18" ht="18" customHeight="1">
      <c r="B51" s="34"/>
      <c r="R51" s="13"/>
    </row>
    <row r="52" spans="1:18" ht="18" customHeight="1">
      <c r="A52" s="215" t="s">
        <v>267</v>
      </c>
      <c r="B52" s="215"/>
      <c r="C52" s="215"/>
      <c r="D52" s="215"/>
      <c r="E52" s="215"/>
      <c r="F52" s="215"/>
      <c r="G52" s="215"/>
      <c r="H52" s="215"/>
      <c r="I52" s="215"/>
      <c r="L52" s="215" t="s">
        <v>63</v>
      </c>
      <c r="M52" s="215"/>
      <c r="N52" s="215"/>
      <c r="O52" s="215"/>
      <c r="P52" s="215"/>
      <c r="Q52" s="215"/>
      <c r="R52" s="215"/>
    </row>
    <row r="53" spans="1:18" ht="18" customHeight="1">
      <c r="A53" s="103"/>
      <c r="B53" s="103"/>
      <c r="C53" s="103"/>
      <c r="D53" s="103"/>
      <c r="E53" s="103"/>
      <c r="F53" s="103"/>
      <c r="G53" s="103"/>
      <c r="H53" s="103"/>
      <c r="I53" s="117"/>
      <c r="L53" s="103"/>
      <c r="M53" s="103"/>
      <c r="N53" s="103"/>
      <c r="O53" s="103"/>
      <c r="P53" s="103"/>
      <c r="Q53" s="103"/>
      <c r="R53" s="13"/>
    </row>
    <row r="54" spans="1:18" ht="18" customHeight="1">
      <c r="A54" s="98" t="s">
        <v>53</v>
      </c>
      <c r="B54" s="20"/>
      <c r="C54" s="171">
        <f>SUM(H43,J43,L43,N43)</f>
        <v>360</v>
      </c>
      <c r="D54" s="102">
        <f>C54*100/D43</f>
        <v>95.744680851063833</v>
      </c>
      <c r="R54" s="170"/>
    </row>
    <row r="55" spans="1:18" ht="18" customHeight="1">
      <c r="A55" s="98" t="s">
        <v>54</v>
      </c>
      <c r="B55" s="20"/>
      <c r="C55" s="171">
        <f>P43</f>
        <v>16</v>
      </c>
      <c r="D55" s="102">
        <f>C55*100/D43</f>
        <v>4.2553191489361701</v>
      </c>
      <c r="R55" s="170"/>
    </row>
    <row r="56" spans="1:18" ht="18" customHeight="1">
      <c r="A56" s="20"/>
      <c r="B56" s="20"/>
      <c r="R56" s="170"/>
    </row>
    <row r="57" spans="1:18" ht="17.100000000000001" customHeight="1">
      <c r="A57" s="216" t="s">
        <v>29</v>
      </c>
      <c r="B57" s="216"/>
      <c r="C57" s="216"/>
      <c r="D57" s="216"/>
      <c r="E57" s="216"/>
      <c r="F57" s="216"/>
      <c r="G57" s="20"/>
      <c r="K57" s="214" t="s">
        <v>6</v>
      </c>
      <c r="L57" s="214"/>
      <c r="M57" s="214"/>
      <c r="N57" s="214"/>
      <c r="O57" s="214"/>
      <c r="P57" s="214"/>
      <c r="Q57" s="214"/>
      <c r="R57" s="13"/>
    </row>
    <row r="58" spans="1:18" ht="17.100000000000001" customHeight="1">
      <c r="A58" s="214" t="s">
        <v>107</v>
      </c>
      <c r="B58" s="214"/>
      <c r="C58" s="214"/>
      <c r="D58" s="214"/>
      <c r="E58" s="214"/>
      <c r="F58" s="214"/>
      <c r="G58" s="20"/>
      <c r="K58" s="215" t="s">
        <v>7</v>
      </c>
      <c r="L58" s="215"/>
      <c r="M58" s="215"/>
      <c r="N58" s="215"/>
      <c r="O58" s="215"/>
      <c r="P58" s="215"/>
      <c r="Q58" s="215"/>
      <c r="R58" s="13"/>
    </row>
    <row r="59" spans="1:18" ht="17.100000000000001" customHeight="1">
      <c r="A59" s="214" t="s">
        <v>108</v>
      </c>
      <c r="B59" s="214"/>
      <c r="C59" s="214"/>
      <c r="D59" s="214"/>
      <c r="E59" s="214"/>
      <c r="F59" s="214"/>
      <c r="G59" s="27"/>
      <c r="K59" s="217"/>
      <c r="L59" s="217"/>
      <c r="M59" s="217"/>
      <c r="N59" s="217"/>
      <c r="O59" s="217"/>
      <c r="P59" s="217"/>
      <c r="Q59" s="217"/>
      <c r="R59" s="13"/>
    </row>
    <row r="60" spans="1:18" s="25" customFormat="1" ht="17.100000000000001" customHeight="1">
      <c r="A60" s="219"/>
      <c r="B60" s="219"/>
      <c r="C60" s="219"/>
      <c r="D60" s="219"/>
      <c r="E60" s="219"/>
      <c r="F60" s="219"/>
      <c r="G60" s="28"/>
      <c r="H60" s="24"/>
      <c r="I60" s="114"/>
      <c r="J60" s="24"/>
    </row>
    <row r="61" spans="1:18" s="15" customFormat="1" ht="30" customHeight="1">
      <c r="A61" s="218" t="s">
        <v>266</v>
      </c>
      <c r="B61" s="218"/>
      <c r="C61" s="218"/>
      <c r="D61" s="218"/>
      <c r="E61" s="218"/>
      <c r="F61" s="218"/>
      <c r="G61" s="218"/>
      <c r="H61" s="218"/>
      <c r="I61" s="218"/>
      <c r="J61" s="218"/>
      <c r="K61" s="218"/>
      <c r="L61" s="218"/>
      <c r="M61" s="218"/>
      <c r="N61" s="218"/>
      <c r="O61" s="218"/>
      <c r="P61" s="218"/>
      <c r="Q61" s="218"/>
      <c r="R61" s="218"/>
    </row>
    <row r="62" spans="1:18" s="15" customFormat="1" ht="20.100000000000001" customHeight="1">
      <c r="A62" s="220" t="s">
        <v>33</v>
      </c>
      <c r="B62" s="220"/>
      <c r="C62" s="220"/>
      <c r="D62" s="220"/>
      <c r="E62" s="220"/>
      <c r="F62" s="220"/>
      <c r="G62" s="220"/>
      <c r="H62" s="220"/>
      <c r="I62" s="220"/>
      <c r="J62" s="220"/>
      <c r="K62" s="220"/>
      <c r="L62" s="220"/>
      <c r="M62" s="220"/>
      <c r="N62" s="220"/>
      <c r="O62" s="220"/>
      <c r="P62" s="220"/>
      <c r="Q62" s="220"/>
      <c r="R62" s="220"/>
    </row>
    <row r="63" spans="1:18" s="15" customFormat="1" ht="15" customHeight="1">
      <c r="A63" s="48"/>
      <c r="B63" s="48"/>
      <c r="C63" s="48"/>
      <c r="D63" s="49"/>
      <c r="E63" s="49"/>
      <c r="F63" s="49"/>
      <c r="G63" s="49"/>
      <c r="H63" s="49"/>
      <c r="I63" s="115"/>
      <c r="J63" s="49"/>
      <c r="K63" s="49"/>
      <c r="L63" s="49"/>
      <c r="M63" s="49"/>
      <c r="N63" s="49"/>
      <c r="O63" s="49"/>
      <c r="P63" s="49"/>
      <c r="Q63" s="49"/>
      <c r="R63" s="48"/>
    </row>
    <row r="64" spans="1:18" s="21" customFormat="1" ht="20.100000000000001" customHeight="1">
      <c r="A64" s="314" t="s">
        <v>20</v>
      </c>
      <c r="B64" s="315"/>
      <c r="C64" s="316"/>
      <c r="D64" s="227" t="s">
        <v>8</v>
      </c>
      <c r="E64" s="228"/>
      <c r="F64" s="228"/>
      <c r="G64" s="299"/>
      <c r="H64" s="227" t="s">
        <v>16</v>
      </c>
      <c r="I64" s="228"/>
      <c r="J64" s="228"/>
      <c r="K64" s="228"/>
      <c r="L64" s="228"/>
      <c r="M64" s="228"/>
      <c r="N64" s="228"/>
      <c r="O64" s="228"/>
      <c r="P64" s="228"/>
      <c r="Q64" s="228"/>
      <c r="R64" s="222" t="s">
        <v>35</v>
      </c>
    </row>
    <row r="65" spans="1:18" s="19" customFormat="1" ht="20.100000000000001" customHeight="1">
      <c r="A65" s="317"/>
      <c r="B65" s="318"/>
      <c r="C65" s="319"/>
      <c r="D65" s="312" t="s">
        <v>9</v>
      </c>
      <c r="E65" s="295" t="s">
        <v>10</v>
      </c>
      <c r="F65" s="295" t="s">
        <v>1</v>
      </c>
      <c r="G65" s="297" t="s">
        <v>2</v>
      </c>
      <c r="H65" s="240" t="s">
        <v>11</v>
      </c>
      <c r="I65" s="294"/>
      <c r="J65" s="240" t="s">
        <v>12</v>
      </c>
      <c r="K65" s="294"/>
      <c r="L65" s="240" t="s">
        <v>13</v>
      </c>
      <c r="M65" s="294"/>
      <c r="N65" s="240" t="s">
        <v>5</v>
      </c>
      <c r="O65" s="294"/>
      <c r="P65" s="240" t="s">
        <v>14</v>
      </c>
      <c r="Q65" s="294"/>
      <c r="R65" s="223"/>
    </row>
    <row r="66" spans="1:18" ht="20.100000000000001" customHeight="1">
      <c r="A66" s="320"/>
      <c r="B66" s="321"/>
      <c r="C66" s="322"/>
      <c r="D66" s="313"/>
      <c r="E66" s="296"/>
      <c r="F66" s="296"/>
      <c r="G66" s="298"/>
      <c r="H66" s="155" t="s">
        <v>3</v>
      </c>
      <c r="I66" s="156" t="s">
        <v>4</v>
      </c>
      <c r="J66" s="155" t="s">
        <v>3</v>
      </c>
      <c r="K66" s="155" t="s">
        <v>4</v>
      </c>
      <c r="L66" s="155" t="s">
        <v>3</v>
      </c>
      <c r="M66" s="155" t="s">
        <v>4</v>
      </c>
      <c r="N66" s="155" t="s">
        <v>3</v>
      </c>
      <c r="O66" s="155" t="s">
        <v>4</v>
      </c>
      <c r="P66" s="155" t="s">
        <v>3</v>
      </c>
      <c r="Q66" s="155" t="s">
        <v>4</v>
      </c>
      <c r="R66" s="224"/>
    </row>
    <row r="67" spans="1:18" s="18" customFormat="1" ht="20.100000000000001" customHeight="1">
      <c r="A67" s="291" t="s">
        <v>402</v>
      </c>
      <c r="B67" s="292"/>
      <c r="C67" s="293"/>
      <c r="D67" s="32">
        <f>RL.NH_CĐ!C46</f>
        <v>1333</v>
      </c>
      <c r="E67" s="37">
        <f>RL.NH_CĐ!D46</f>
        <v>92</v>
      </c>
      <c r="F67" s="37">
        <f>RL.NH_CĐ!E46</f>
        <v>416</v>
      </c>
      <c r="G67" s="30">
        <f>RL.NH_CĐ!F46</f>
        <v>917</v>
      </c>
      <c r="H67" s="37">
        <f>RL.NH_CĐ!G46</f>
        <v>10</v>
      </c>
      <c r="I67" s="94">
        <f t="shared" ref="I67:I75" si="11">H67*100/D67</f>
        <v>0.75018754688672173</v>
      </c>
      <c r="J67" s="37">
        <f>RL.NH_CĐ!I46</f>
        <v>25</v>
      </c>
      <c r="K67" s="94">
        <f>J67*100/D67</f>
        <v>1.8754688672168043</v>
      </c>
      <c r="L67" s="37">
        <f>RL.NH_CĐ!K46</f>
        <v>115</v>
      </c>
      <c r="M67" s="94">
        <f>L67*100/D67</f>
        <v>8.6271567891972989</v>
      </c>
      <c r="N67" s="37">
        <f>RL.NH_CĐ!M46</f>
        <v>1154</v>
      </c>
      <c r="O67" s="94">
        <f t="shared" ref="O67:O75" si="12">N67*100/D67</f>
        <v>86.571642910727675</v>
      </c>
      <c r="P67" s="37">
        <f>RL.NH_CĐ!O46</f>
        <v>29</v>
      </c>
      <c r="Q67" s="94">
        <f t="shared" ref="Q67:Q75" si="13">P67*100/D67</f>
        <v>2.1755438859714928</v>
      </c>
      <c r="R67" s="92"/>
    </row>
    <row r="68" spans="1:18" s="18" customFormat="1" ht="20.100000000000001" customHeight="1">
      <c r="A68" s="291" t="s">
        <v>403</v>
      </c>
      <c r="B68" s="292"/>
      <c r="C68" s="293"/>
      <c r="D68" s="32">
        <f>RL.NH_CĐ!C102</f>
        <v>1930</v>
      </c>
      <c r="E68" s="37">
        <f>RL.NH_CĐ!D102</f>
        <v>178</v>
      </c>
      <c r="F68" s="37">
        <f>RL.NH_CĐ!E102</f>
        <v>559</v>
      </c>
      <c r="G68" s="30">
        <f>RL.NH_CĐ!F102</f>
        <v>1371</v>
      </c>
      <c r="H68" s="37">
        <f>RL.NH_CĐ!G102</f>
        <v>31</v>
      </c>
      <c r="I68" s="94">
        <f t="shared" si="11"/>
        <v>1.6062176165803108</v>
      </c>
      <c r="J68" s="37">
        <f>RL.NH_CĐ!I102</f>
        <v>67</v>
      </c>
      <c r="K68" s="94">
        <f>J68*100/D68</f>
        <v>3.471502590673575</v>
      </c>
      <c r="L68" s="37">
        <f>RL.NH_CĐ!K102</f>
        <v>236</v>
      </c>
      <c r="M68" s="94">
        <f>L68*100/D68</f>
        <v>12.2279792746114</v>
      </c>
      <c r="N68" s="37">
        <f>RL.NH_CĐ!M102</f>
        <v>1509</v>
      </c>
      <c r="O68" s="94">
        <f t="shared" si="12"/>
        <v>78.186528497409327</v>
      </c>
      <c r="P68" s="37">
        <f>RL.NH_CĐ!O102</f>
        <v>87</v>
      </c>
      <c r="Q68" s="94">
        <f t="shared" si="13"/>
        <v>4.5077720207253886</v>
      </c>
      <c r="R68" s="92"/>
    </row>
    <row r="69" spans="1:18" s="18" customFormat="1" ht="20.100000000000001" customHeight="1">
      <c r="A69" s="291" t="s">
        <v>404</v>
      </c>
      <c r="B69" s="292"/>
      <c r="C69" s="293"/>
      <c r="D69" s="32">
        <f>RL.NH_CĐ!C170</f>
        <v>2595</v>
      </c>
      <c r="E69" s="37">
        <f>RL.NH_CĐ!D170</f>
        <v>205</v>
      </c>
      <c r="F69" s="37">
        <f>RL.NH_CĐ!E170</f>
        <v>638</v>
      </c>
      <c r="G69" s="30">
        <f>RL.NH_CĐ!F170</f>
        <v>1957</v>
      </c>
      <c r="H69" s="37">
        <f>RL.NH_CĐ!G170</f>
        <v>19</v>
      </c>
      <c r="I69" s="94">
        <f t="shared" si="11"/>
        <v>0.73217726396917149</v>
      </c>
      <c r="J69" s="37">
        <f>RL.NH_CĐ!I170</f>
        <v>116</v>
      </c>
      <c r="K69" s="94">
        <f t="shared" ref="K69:K75" si="14">J69*100/D69</f>
        <v>4.4701348747591521</v>
      </c>
      <c r="L69" s="37">
        <f>RL.NH_CĐ!K170</f>
        <v>314</v>
      </c>
      <c r="M69" s="94">
        <f t="shared" ref="M69:M75" si="15">L69*100/D69</f>
        <v>12.10019267822736</v>
      </c>
      <c r="N69" s="37">
        <f>RL.NH_CĐ!M170</f>
        <v>2059</v>
      </c>
      <c r="O69" s="94">
        <f t="shared" si="12"/>
        <v>79.344894026974956</v>
      </c>
      <c r="P69" s="37">
        <f>RL.NH_CĐ!O170</f>
        <v>87</v>
      </c>
      <c r="Q69" s="94">
        <f t="shared" si="13"/>
        <v>3.352601156069364</v>
      </c>
      <c r="R69" s="92"/>
    </row>
    <row r="70" spans="1:18" s="18" customFormat="1" ht="20.100000000000001" customHeight="1">
      <c r="A70" s="291" t="s">
        <v>405</v>
      </c>
      <c r="B70" s="292"/>
      <c r="C70" s="293"/>
      <c r="D70" s="32">
        <f>RL.NH_LTCĐ!C44</f>
        <v>211</v>
      </c>
      <c r="E70" s="37">
        <f>RL.NH_LTCĐ!D44</f>
        <v>18</v>
      </c>
      <c r="F70" s="37">
        <f>RL.NH_LTCĐ!E44</f>
        <v>133</v>
      </c>
      <c r="G70" s="30">
        <f>RL.NH_LTCĐ!F44</f>
        <v>78</v>
      </c>
      <c r="H70" s="37">
        <f>RL.NH_LTCĐ!G44</f>
        <v>1</v>
      </c>
      <c r="I70" s="94">
        <f t="shared" ref="I70" si="16">H70*100/D70</f>
        <v>0.47393364928909953</v>
      </c>
      <c r="J70" s="37">
        <f>RL.NH_LTCĐ!I44</f>
        <v>11</v>
      </c>
      <c r="K70" s="94">
        <f t="shared" ref="K70" si="17">J70*100/D70</f>
        <v>5.2132701421800949</v>
      </c>
      <c r="L70" s="37">
        <f>RL.NH_LTCĐ!K44</f>
        <v>51</v>
      </c>
      <c r="M70" s="94">
        <f t="shared" ref="M70" si="18">L70*100/D70</f>
        <v>24.170616113744074</v>
      </c>
      <c r="N70" s="37">
        <f>RL.NH_LTCĐ!M44</f>
        <v>97</v>
      </c>
      <c r="O70" s="94">
        <f t="shared" si="12"/>
        <v>45.971563981042657</v>
      </c>
      <c r="P70" s="37">
        <f>RL.NH_LTCĐ!O44</f>
        <v>51</v>
      </c>
      <c r="Q70" s="94">
        <f t="shared" si="13"/>
        <v>24.170616113744074</v>
      </c>
      <c r="R70" s="37"/>
    </row>
    <row r="71" spans="1:18" s="18" customFormat="1" ht="20.100000000000001" customHeight="1">
      <c r="A71" s="291" t="s">
        <v>406</v>
      </c>
      <c r="B71" s="292"/>
      <c r="C71" s="293"/>
      <c r="D71" s="32">
        <f>RL.NH_LTCĐ!C14</f>
        <v>74</v>
      </c>
      <c r="E71" s="37">
        <f>RL.NH_LTCĐ!D14</f>
        <v>4</v>
      </c>
      <c r="F71" s="37">
        <f>RL.NH_LTCĐ!E14</f>
        <v>72</v>
      </c>
      <c r="G71" s="30">
        <f>RL.NH_LTCĐ!F14</f>
        <v>2</v>
      </c>
      <c r="H71" s="37">
        <f>RL.NH_LTCĐ!G14</f>
        <v>0</v>
      </c>
      <c r="I71" s="94">
        <f t="shared" si="11"/>
        <v>0</v>
      </c>
      <c r="J71" s="37">
        <f>RL.NH_LTCĐ!I14</f>
        <v>11</v>
      </c>
      <c r="K71" s="94">
        <f t="shared" si="14"/>
        <v>14.864864864864865</v>
      </c>
      <c r="L71" s="37">
        <f>RL.NH_LTCĐ!K14</f>
        <v>50</v>
      </c>
      <c r="M71" s="94">
        <f t="shared" si="15"/>
        <v>67.567567567567565</v>
      </c>
      <c r="N71" s="37">
        <f>RL.NH_LTCĐ!M14</f>
        <v>10</v>
      </c>
      <c r="O71" s="94">
        <f t="shared" si="12"/>
        <v>13.513513513513514</v>
      </c>
      <c r="P71" s="37">
        <f>RL.NH_LTCĐ!O14</f>
        <v>3</v>
      </c>
      <c r="Q71" s="94">
        <f t="shared" si="13"/>
        <v>4.0540540540540544</v>
      </c>
      <c r="R71" s="92"/>
    </row>
    <row r="72" spans="1:18" s="18" customFormat="1" ht="20.100000000000001" customHeight="1">
      <c r="A72" s="291" t="s">
        <v>407</v>
      </c>
      <c r="B72" s="292"/>
      <c r="C72" s="293"/>
      <c r="D72" s="32">
        <f>RL.NH_TCCN!C91</f>
        <v>46</v>
      </c>
      <c r="E72" s="37">
        <f>RL.NH_TCCN!D91</f>
        <v>2</v>
      </c>
      <c r="F72" s="37">
        <f>RL.NH_TCCN!E91</f>
        <v>17</v>
      </c>
      <c r="G72" s="30">
        <f>RL.NH_TCCN!F91</f>
        <v>29</v>
      </c>
      <c r="H72" s="37">
        <f>RL.NH_TCCN!G91</f>
        <v>0</v>
      </c>
      <c r="I72" s="94">
        <f t="shared" si="11"/>
        <v>0</v>
      </c>
      <c r="J72" s="37">
        <f>RL.NH_TCCN!I91</f>
        <v>1</v>
      </c>
      <c r="K72" s="94">
        <f t="shared" si="14"/>
        <v>2.1739130434782608</v>
      </c>
      <c r="L72" s="37">
        <f>RL.NH_TCCN!K91</f>
        <v>6</v>
      </c>
      <c r="M72" s="94">
        <f t="shared" si="15"/>
        <v>13.043478260869565</v>
      </c>
      <c r="N72" s="37">
        <f>RL.NH_TCCN!M91</f>
        <v>39</v>
      </c>
      <c r="O72" s="94">
        <f t="shared" si="12"/>
        <v>84.782608695652172</v>
      </c>
      <c r="P72" s="37">
        <f>RL.NH_TCCN!O91</f>
        <v>0</v>
      </c>
      <c r="Q72" s="94">
        <f t="shared" si="13"/>
        <v>0</v>
      </c>
      <c r="R72" s="37"/>
    </row>
    <row r="73" spans="1:18" s="18" customFormat="1" ht="20.100000000000001" customHeight="1">
      <c r="A73" s="291" t="s">
        <v>408</v>
      </c>
      <c r="B73" s="292"/>
      <c r="C73" s="293"/>
      <c r="D73" s="32">
        <f>RL.NH_TCCN!C50</f>
        <v>717</v>
      </c>
      <c r="E73" s="37">
        <f>RL.NH_TCCN!D50</f>
        <v>131</v>
      </c>
      <c r="F73" s="37">
        <f>RL.NH_TCCN!E50</f>
        <v>599</v>
      </c>
      <c r="G73" s="30">
        <f>RL.NH_TCCN!F50</f>
        <v>118</v>
      </c>
      <c r="H73" s="37">
        <f>RL.NH_TCCN!G50</f>
        <v>0</v>
      </c>
      <c r="I73" s="94">
        <f t="shared" si="11"/>
        <v>0</v>
      </c>
      <c r="J73" s="37">
        <f>RL.NH_TCCN!I50</f>
        <v>3</v>
      </c>
      <c r="K73" s="94">
        <f t="shared" si="14"/>
        <v>0.41841004184100417</v>
      </c>
      <c r="L73" s="37">
        <f>RL.NH_TCCN!K50</f>
        <v>34</v>
      </c>
      <c r="M73" s="94">
        <f t="shared" si="15"/>
        <v>4.7419804741980478</v>
      </c>
      <c r="N73" s="37">
        <f>RL.NH_TCCN!M50</f>
        <v>567</v>
      </c>
      <c r="O73" s="94">
        <f t="shared" si="12"/>
        <v>79.079497907949786</v>
      </c>
      <c r="P73" s="37">
        <f>RL.NH_TCCN!O50</f>
        <v>113</v>
      </c>
      <c r="Q73" s="94">
        <f t="shared" si="13"/>
        <v>15.760111576011157</v>
      </c>
      <c r="R73" s="92"/>
    </row>
    <row r="74" spans="1:18" s="18" customFormat="1" ht="20.100000000000001" customHeight="1">
      <c r="A74" s="291" t="s">
        <v>409</v>
      </c>
      <c r="B74" s="292"/>
      <c r="C74" s="293"/>
      <c r="D74" s="32">
        <f>RL.NH_TCCN!C88</f>
        <v>1346</v>
      </c>
      <c r="E74" s="37">
        <f>RL.NH_TCCN!D88</f>
        <v>283</v>
      </c>
      <c r="F74" s="37">
        <f>RL.NH_TCCN!E88</f>
        <v>1071</v>
      </c>
      <c r="G74" s="30">
        <f>RL.NH_TCCN!F88</f>
        <v>275</v>
      </c>
      <c r="H74" s="37">
        <f>RL.NH_TCCN!G88</f>
        <v>2</v>
      </c>
      <c r="I74" s="94">
        <f t="shared" si="11"/>
        <v>0.14858841010401189</v>
      </c>
      <c r="J74" s="37">
        <f>RL.NH_TCCN!I88</f>
        <v>15</v>
      </c>
      <c r="K74" s="94">
        <f t="shared" si="14"/>
        <v>1.1144130757800892</v>
      </c>
      <c r="L74" s="37">
        <f>RL.NH_TCCN!K88</f>
        <v>95</v>
      </c>
      <c r="M74" s="94">
        <f t="shared" si="15"/>
        <v>7.0579494799405644</v>
      </c>
      <c r="N74" s="37">
        <f>RL.NH_TCCN!M88</f>
        <v>1064</v>
      </c>
      <c r="O74" s="94">
        <f t="shared" si="12"/>
        <v>79.049034175334327</v>
      </c>
      <c r="P74" s="37">
        <f>RL.NH_TCCN!O88</f>
        <v>170</v>
      </c>
      <c r="Q74" s="94">
        <f t="shared" si="13"/>
        <v>12.63001485884101</v>
      </c>
      <c r="R74" s="92"/>
    </row>
    <row r="75" spans="1:18" s="18" customFormat="1" ht="35.1" customHeight="1">
      <c r="A75" s="288" t="s">
        <v>21</v>
      </c>
      <c r="B75" s="289"/>
      <c r="C75" s="290"/>
      <c r="D75" s="33">
        <f>SUM(D67:D74)</f>
        <v>8252</v>
      </c>
      <c r="E75" s="33">
        <f t="shared" ref="E75:R75" si="19">SUM(E67:E74)</f>
        <v>913</v>
      </c>
      <c r="F75" s="33">
        <f t="shared" si="19"/>
        <v>3505</v>
      </c>
      <c r="G75" s="33">
        <f t="shared" si="19"/>
        <v>4747</v>
      </c>
      <c r="H75" s="33">
        <f>SUM(H67:H74)</f>
        <v>63</v>
      </c>
      <c r="I75" s="42">
        <f t="shared" si="11"/>
        <v>0.76345128453708189</v>
      </c>
      <c r="J75" s="33">
        <f>SUM(J67:J74)</f>
        <v>249</v>
      </c>
      <c r="K75" s="42">
        <f t="shared" si="14"/>
        <v>3.0174503150751333</v>
      </c>
      <c r="L75" s="33">
        <f>SUM(L67:L74)</f>
        <v>901</v>
      </c>
      <c r="M75" s="42">
        <f t="shared" si="15"/>
        <v>10.918565196316045</v>
      </c>
      <c r="N75" s="33">
        <f>SUM(N67:N74)</f>
        <v>6499</v>
      </c>
      <c r="O75" s="42">
        <f t="shared" si="12"/>
        <v>78.756665050896757</v>
      </c>
      <c r="P75" s="33">
        <f>SUM(P67:P74)</f>
        <v>540</v>
      </c>
      <c r="Q75" s="42">
        <f t="shared" si="13"/>
        <v>6.543868153174988</v>
      </c>
      <c r="R75" s="33">
        <f t="shared" si="19"/>
        <v>0</v>
      </c>
    </row>
    <row r="76" spans="1:18" ht="15" customHeight="1">
      <c r="A76" s="105"/>
      <c r="B76" s="46"/>
      <c r="R76" s="91"/>
    </row>
    <row r="77" spans="1:18" ht="18" customHeight="1">
      <c r="B77" s="34"/>
      <c r="L77" s="230" t="s">
        <v>410</v>
      </c>
      <c r="M77" s="230"/>
      <c r="N77" s="230"/>
      <c r="O77" s="230"/>
      <c r="P77" s="230"/>
      <c r="Q77" s="230"/>
      <c r="R77" s="230"/>
    </row>
    <row r="78" spans="1:18" ht="18" customHeight="1">
      <c r="B78" s="9"/>
      <c r="C78" s="9"/>
      <c r="D78" s="9"/>
      <c r="E78" s="9"/>
      <c r="F78" s="9"/>
      <c r="G78" s="9"/>
      <c r="H78" s="9"/>
      <c r="I78" s="116"/>
      <c r="L78" s="214" t="s">
        <v>19</v>
      </c>
      <c r="M78" s="214"/>
      <c r="N78" s="214"/>
      <c r="O78" s="214"/>
      <c r="P78" s="214"/>
      <c r="Q78" s="214"/>
      <c r="R78" s="214"/>
    </row>
    <row r="79" spans="1:18" ht="18" customHeight="1">
      <c r="A79" s="214" t="s">
        <v>214</v>
      </c>
      <c r="B79" s="214"/>
      <c r="C79" s="214"/>
      <c r="D79" s="214"/>
      <c r="E79" s="214"/>
      <c r="F79" s="214"/>
      <c r="G79" s="214"/>
      <c r="H79" s="214"/>
      <c r="I79" s="214"/>
      <c r="L79" s="214" t="s">
        <v>17</v>
      </c>
      <c r="M79" s="214"/>
      <c r="N79" s="214"/>
      <c r="O79" s="214"/>
      <c r="P79" s="214"/>
      <c r="Q79" s="214"/>
      <c r="R79" s="214"/>
    </row>
    <row r="80" spans="1:18" ht="18" customHeight="1">
      <c r="R80" s="13"/>
    </row>
    <row r="81" spans="1:19" ht="18" customHeight="1">
      <c r="R81" s="13"/>
    </row>
    <row r="82" spans="1:19" ht="18" customHeight="1">
      <c r="B82" s="34"/>
      <c r="R82" s="13"/>
    </row>
    <row r="83" spans="1:19" ht="18" customHeight="1">
      <c r="B83" s="34"/>
      <c r="R83" s="13"/>
    </row>
    <row r="84" spans="1:19" ht="18" customHeight="1">
      <c r="A84" s="215" t="s">
        <v>267</v>
      </c>
      <c r="B84" s="215"/>
      <c r="C84" s="215"/>
      <c r="D84" s="215"/>
      <c r="E84" s="215"/>
      <c r="F84" s="215"/>
      <c r="G84" s="215"/>
      <c r="H84" s="215"/>
      <c r="I84" s="215"/>
      <c r="L84" s="215" t="s">
        <v>63</v>
      </c>
      <c r="M84" s="215"/>
      <c r="N84" s="215"/>
      <c r="O84" s="215"/>
      <c r="P84" s="215"/>
      <c r="Q84" s="215"/>
      <c r="R84" s="215"/>
    </row>
    <row r="85" spans="1:19" s="23" customFormat="1" ht="18" customHeight="1">
      <c r="A85" s="45"/>
      <c r="B85" s="45"/>
      <c r="C85" s="45"/>
      <c r="D85" s="45"/>
      <c r="E85" s="45"/>
      <c r="F85" s="45"/>
      <c r="G85" s="45"/>
      <c r="H85" s="45"/>
      <c r="I85" s="118"/>
      <c r="J85" s="45"/>
      <c r="K85" s="22"/>
      <c r="L85" s="22"/>
      <c r="M85" s="45"/>
      <c r="N85" s="45"/>
      <c r="O85" s="45"/>
      <c r="P85" s="45"/>
      <c r="Q85" s="45"/>
      <c r="R85" s="45"/>
    </row>
    <row r="86" spans="1:19" ht="18" customHeight="1">
      <c r="A86" s="13"/>
      <c r="B86" s="13"/>
      <c r="C86" s="13"/>
      <c r="D86" s="13"/>
      <c r="E86" s="13"/>
      <c r="F86" s="13"/>
      <c r="G86" s="13"/>
      <c r="H86" s="13"/>
      <c r="I86" s="119"/>
      <c r="J86" s="13"/>
      <c r="K86" s="13"/>
      <c r="L86" s="13"/>
      <c r="M86" s="13"/>
      <c r="N86" s="13"/>
      <c r="O86" s="13"/>
      <c r="P86" s="13"/>
      <c r="Q86" s="13"/>
      <c r="R86" s="13"/>
    </row>
    <row r="87" spans="1:19" ht="20.100000000000001" customHeight="1">
      <c r="A87" s="98" t="s">
        <v>53</v>
      </c>
      <c r="B87" s="13"/>
      <c r="C87" s="109">
        <f>SUM(H75,J75,L75,N75)</f>
        <v>7712</v>
      </c>
      <c r="D87" s="100">
        <f>C87*100/D75</f>
        <v>93.456131846825016</v>
      </c>
      <c r="E87" s="13"/>
      <c r="F87" s="98"/>
      <c r="G87" s="100"/>
      <c r="H87" s="99"/>
      <c r="I87" s="120"/>
      <c r="J87" s="99"/>
      <c r="K87" s="99"/>
      <c r="L87" s="99"/>
      <c r="M87" s="99"/>
      <c r="N87" s="99"/>
      <c r="O87" s="99"/>
      <c r="P87" s="99"/>
      <c r="Q87" s="99"/>
      <c r="R87" s="99"/>
      <c r="S87" s="99"/>
    </row>
    <row r="88" spans="1:19" ht="20.100000000000001" customHeight="1">
      <c r="A88" s="98" t="s">
        <v>54</v>
      </c>
      <c r="B88" s="13"/>
      <c r="C88" s="109">
        <f>P75</f>
        <v>540</v>
      </c>
      <c r="D88" s="100">
        <f>C88*100/D75</f>
        <v>6.543868153174988</v>
      </c>
      <c r="E88" s="13"/>
      <c r="F88" s="98"/>
      <c r="G88" s="100"/>
      <c r="H88" s="99"/>
      <c r="I88" s="120"/>
      <c r="J88" s="99"/>
      <c r="K88" s="99"/>
      <c r="L88" s="99"/>
      <c r="M88" s="99"/>
      <c r="N88" s="99"/>
      <c r="O88" s="99"/>
      <c r="P88" s="99"/>
      <c r="Q88" s="99"/>
      <c r="R88" s="99"/>
      <c r="S88" s="99"/>
    </row>
    <row r="89" spans="1:19" ht="20.100000000000001" customHeight="1">
      <c r="A89" s="98" t="s">
        <v>55</v>
      </c>
      <c r="B89" s="13"/>
      <c r="C89" s="109">
        <f>R17</f>
        <v>0</v>
      </c>
      <c r="D89" s="98">
        <f>C89*100/D17</f>
        <v>0</v>
      </c>
      <c r="E89" s="13"/>
      <c r="F89" s="98"/>
      <c r="G89" s="100"/>
      <c r="H89" s="99"/>
      <c r="I89" s="120"/>
      <c r="J89" s="99"/>
      <c r="K89" s="99"/>
      <c r="L89" s="99"/>
      <c r="M89" s="99"/>
      <c r="N89" s="99"/>
      <c r="O89" s="99"/>
      <c r="P89" s="99"/>
      <c r="Q89" s="99"/>
      <c r="R89" s="99"/>
      <c r="S89" s="99"/>
    </row>
    <row r="90" spans="1:19">
      <c r="A90" s="13"/>
      <c r="B90" s="13"/>
      <c r="C90" s="13"/>
      <c r="D90" s="13"/>
      <c r="E90" s="13"/>
      <c r="F90" s="13"/>
      <c r="G90" s="13"/>
      <c r="H90" s="13"/>
      <c r="I90" s="119"/>
      <c r="J90" s="13"/>
      <c r="K90" s="13"/>
      <c r="L90" s="13"/>
      <c r="M90" s="13"/>
      <c r="N90" s="13"/>
      <c r="O90" s="13"/>
      <c r="P90" s="13"/>
      <c r="Q90" s="13"/>
      <c r="R90" s="13"/>
    </row>
    <row r="91" spans="1:19">
      <c r="A91" s="13"/>
      <c r="B91" s="13"/>
      <c r="C91" s="13"/>
      <c r="D91" s="13"/>
      <c r="E91" s="13"/>
      <c r="F91" s="13"/>
      <c r="G91" s="13"/>
      <c r="H91" s="13"/>
      <c r="I91" s="119"/>
      <c r="J91" s="13"/>
      <c r="K91" s="13"/>
      <c r="L91" s="13"/>
      <c r="M91" s="13"/>
      <c r="N91" s="13"/>
      <c r="O91" s="13"/>
      <c r="P91" s="13"/>
      <c r="Q91" s="13"/>
      <c r="R91" s="13"/>
    </row>
    <row r="92" spans="1:19">
      <c r="A92" s="13"/>
      <c r="B92" s="13"/>
      <c r="C92" s="13"/>
      <c r="D92" s="13"/>
      <c r="E92" s="13"/>
      <c r="F92" s="13"/>
      <c r="G92" s="13"/>
      <c r="H92" s="13"/>
      <c r="I92" s="119"/>
      <c r="J92" s="13"/>
      <c r="K92" s="13"/>
      <c r="L92" s="13"/>
      <c r="M92" s="13"/>
      <c r="N92" s="13"/>
      <c r="O92" s="13"/>
      <c r="P92" s="13"/>
      <c r="Q92" s="13"/>
      <c r="R92" s="13"/>
    </row>
    <row r="93" spans="1:19">
      <c r="A93" s="13"/>
      <c r="B93" s="13"/>
      <c r="C93" s="13"/>
      <c r="D93" s="13"/>
      <c r="E93" s="13"/>
      <c r="F93" s="13"/>
      <c r="G93" s="13"/>
      <c r="H93" s="13"/>
      <c r="I93" s="119"/>
      <c r="J93" s="13"/>
      <c r="K93" s="13"/>
      <c r="L93" s="13"/>
      <c r="M93" s="13"/>
      <c r="N93" s="13"/>
      <c r="O93" s="13"/>
      <c r="P93" s="13"/>
      <c r="Q93" s="13"/>
      <c r="R93" s="13"/>
    </row>
    <row r="94" spans="1:19">
      <c r="A94" s="13"/>
      <c r="B94" s="13"/>
      <c r="C94" s="13"/>
      <c r="D94" s="13"/>
      <c r="E94" s="13"/>
      <c r="F94" s="13"/>
      <c r="G94" s="13"/>
      <c r="H94" s="13"/>
      <c r="I94" s="119"/>
      <c r="J94" s="13"/>
      <c r="K94" s="13"/>
      <c r="L94" s="13"/>
      <c r="M94" s="13"/>
      <c r="N94" s="13"/>
      <c r="O94" s="13"/>
      <c r="P94" s="13"/>
      <c r="Q94" s="13"/>
      <c r="R94" s="13"/>
    </row>
    <row r="95" spans="1:19">
      <c r="A95" s="13"/>
      <c r="B95" s="13"/>
      <c r="C95" s="13"/>
      <c r="D95" s="13"/>
      <c r="E95" s="13"/>
      <c r="F95" s="13"/>
      <c r="G95" s="13"/>
      <c r="H95" s="13"/>
      <c r="I95" s="119"/>
      <c r="J95" s="13"/>
      <c r="K95" s="13"/>
      <c r="L95" s="13"/>
      <c r="M95" s="13"/>
      <c r="N95" s="13"/>
      <c r="O95" s="13"/>
      <c r="P95" s="13"/>
      <c r="Q95" s="13"/>
      <c r="R95" s="13"/>
    </row>
    <row r="96" spans="1:19">
      <c r="A96" s="13"/>
      <c r="B96" s="13"/>
      <c r="C96" s="13"/>
      <c r="D96" s="13"/>
      <c r="E96" s="13"/>
      <c r="F96" s="13"/>
      <c r="G96" s="13"/>
      <c r="H96" s="13"/>
      <c r="I96" s="119"/>
      <c r="J96" s="13"/>
      <c r="K96" s="13"/>
      <c r="L96" s="13"/>
      <c r="M96" s="13"/>
      <c r="N96" s="13"/>
      <c r="O96" s="13"/>
      <c r="P96" s="13"/>
      <c r="Q96" s="13"/>
      <c r="R96" s="13"/>
    </row>
    <row r="97" spans="1:18">
      <c r="A97" s="13"/>
      <c r="B97" s="13"/>
      <c r="C97" s="13"/>
      <c r="D97" s="13"/>
      <c r="E97" s="13"/>
      <c r="F97" s="13"/>
      <c r="G97" s="13"/>
      <c r="H97" s="13"/>
      <c r="I97" s="119"/>
      <c r="J97" s="13"/>
      <c r="K97" s="13"/>
      <c r="L97" s="13"/>
      <c r="M97" s="13"/>
      <c r="N97" s="13"/>
      <c r="O97" s="13"/>
      <c r="P97" s="13"/>
      <c r="Q97" s="13"/>
      <c r="R97" s="13"/>
    </row>
    <row r="98" spans="1:18">
      <c r="A98" s="13"/>
      <c r="B98" s="13"/>
      <c r="C98" s="13"/>
      <c r="D98" s="13"/>
      <c r="E98" s="13"/>
      <c r="F98" s="13"/>
      <c r="G98" s="13"/>
      <c r="H98" s="13"/>
      <c r="I98" s="119"/>
      <c r="J98" s="13"/>
      <c r="K98" s="13"/>
      <c r="L98" s="13"/>
      <c r="M98" s="13"/>
      <c r="N98" s="13"/>
      <c r="O98" s="13"/>
      <c r="P98" s="13"/>
      <c r="Q98" s="13"/>
      <c r="R98" s="13"/>
    </row>
    <row r="99" spans="1:18">
      <c r="A99" s="13"/>
      <c r="B99" s="13"/>
      <c r="C99" s="13"/>
      <c r="D99" s="13"/>
      <c r="E99" s="13"/>
      <c r="F99" s="13"/>
      <c r="G99" s="13"/>
      <c r="H99" s="13"/>
      <c r="I99" s="119"/>
      <c r="J99" s="13"/>
      <c r="K99" s="13"/>
      <c r="L99" s="13"/>
      <c r="M99" s="13"/>
      <c r="N99" s="13"/>
      <c r="O99" s="13"/>
      <c r="P99" s="13"/>
      <c r="Q99" s="13"/>
      <c r="R99" s="13"/>
    </row>
    <row r="100" spans="1:18">
      <c r="A100" s="13"/>
      <c r="B100" s="13"/>
      <c r="C100" s="13"/>
      <c r="D100" s="13"/>
      <c r="E100" s="13"/>
      <c r="F100" s="13"/>
      <c r="G100" s="13"/>
      <c r="H100" s="13"/>
      <c r="I100" s="119"/>
      <c r="J100" s="13"/>
      <c r="K100" s="13"/>
      <c r="L100" s="13"/>
      <c r="M100" s="13"/>
      <c r="N100" s="13"/>
      <c r="O100" s="13"/>
      <c r="P100" s="13"/>
      <c r="Q100" s="13"/>
      <c r="R100" s="13"/>
    </row>
    <row r="101" spans="1:18">
      <c r="A101" s="13"/>
      <c r="B101" s="13"/>
      <c r="C101" s="13"/>
      <c r="D101" s="13"/>
      <c r="E101" s="13"/>
      <c r="F101" s="13"/>
      <c r="G101" s="13"/>
      <c r="H101" s="13"/>
      <c r="I101" s="119"/>
      <c r="J101" s="13"/>
      <c r="K101" s="13"/>
      <c r="L101" s="13"/>
      <c r="M101" s="13"/>
      <c r="N101" s="13"/>
      <c r="O101" s="13"/>
      <c r="P101" s="13"/>
      <c r="Q101" s="13"/>
      <c r="R101" s="13"/>
    </row>
    <row r="102" spans="1:18">
      <c r="A102" s="13"/>
      <c r="B102" s="13"/>
      <c r="C102" s="13"/>
      <c r="D102" s="13"/>
      <c r="E102" s="13"/>
      <c r="F102" s="13"/>
      <c r="G102" s="13"/>
      <c r="H102" s="13"/>
      <c r="I102" s="119"/>
      <c r="J102" s="13"/>
      <c r="K102" s="13"/>
      <c r="L102" s="13"/>
      <c r="M102" s="13"/>
      <c r="N102" s="13"/>
      <c r="O102" s="13"/>
      <c r="P102" s="13"/>
      <c r="Q102" s="13"/>
      <c r="R102" s="13"/>
    </row>
    <row r="103" spans="1:18">
      <c r="A103" s="13"/>
      <c r="B103" s="13"/>
      <c r="C103" s="13"/>
      <c r="D103" s="13"/>
      <c r="E103" s="13"/>
      <c r="F103" s="13"/>
      <c r="G103" s="13"/>
      <c r="H103" s="13"/>
      <c r="I103" s="119"/>
      <c r="J103" s="13"/>
      <c r="K103" s="13"/>
      <c r="L103" s="13"/>
      <c r="M103" s="13"/>
      <c r="N103" s="13"/>
      <c r="O103" s="13"/>
      <c r="P103" s="13"/>
      <c r="Q103" s="13"/>
      <c r="R103" s="13"/>
    </row>
    <row r="104" spans="1:18">
      <c r="A104" s="13"/>
      <c r="B104" s="13"/>
      <c r="C104" s="13"/>
      <c r="D104" s="13"/>
      <c r="E104" s="13"/>
      <c r="F104" s="13"/>
      <c r="G104" s="13"/>
      <c r="H104" s="13"/>
      <c r="I104" s="119"/>
      <c r="J104" s="13"/>
      <c r="K104" s="13"/>
      <c r="L104" s="13"/>
      <c r="M104" s="13"/>
      <c r="N104" s="13"/>
      <c r="O104" s="13"/>
      <c r="P104" s="13"/>
      <c r="Q104" s="13"/>
      <c r="R104" s="13"/>
    </row>
    <row r="105" spans="1:18">
      <c r="A105" s="13"/>
      <c r="B105" s="13"/>
      <c r="C105" s="13"/>
      <c r="D105" s="13"/>
      <c r="E105" s="13"/>
      <c r="F105" s="13"/>
      <c r="G105" s="13"/>
      <c r="H105" s="13"/>
      <c r="I105" s="119"/>
      <c r="J105" s="13"/>
      <c r="K105" s="13"/>
      <c r="L105" s="13"/>
      <c r="M105" s="13"/>
      <c r="N105" s="13"/>
      <c r="O105" s="13"/>
      <c r="P105" s="13"/>
      <c r="Q105" s="13"/>
      <c r="R105" s="13"/>
    </row>
    <row r="106" spans="1:18">
      <c r="A106" s="13"/>
      <c r="B106" s="13"/>
      <c r="C106" s="13"/>
      <c r="D106" s="13"/>
      <c r="E106" s="13"/>
      <c r="F106" s="13"/>
      <c r="G106" s="13"/>
      <c r="H106" s="13"/>
      <c r="I106" s="119"/>
      <c r="J106" s="13"/>
      <c r="K106" s="13"/>
      <c r="L106" s="13"/>
      <c r="M106" s="13"/>
      <c r="N106" s="13"/>
      <c r="O106" s="13"/>
      <c r="P106" s="13"/>
      <c r="Q106" s="13"/>
      <c r="R106" s="13"/>
    </row>
    <row r="107" spans="1:18">
      <c r="A107" s="13"/>
      <c r="B107" s="13"/>
      <c r="C107" s="13"/>
      <c r="D107" s="13"/>
      <c r="E107" s="13"/>
      <c r="F107" s="13"/>
      <c r="G107" s="13"/>
      <c r="H107" s="13"/>
      <c r="I107" s="119"/>
      <c r="J107" s="13"/>
      <c r="K107" s="13"/>
      <c r="L107" s="13"/>
      <c r="M107" s="13"/>
      <c r="N107" s="13"/>
      <c r="O107" s="13"/>
      <c r="P107" s="13"/>
      <c r="Q107" s="13"/>
      <c r="R107" s="13"/>
    </row>
    <row r="108" spans="1:18">
      <c r="A108" s="13"/>
      <c r="B108" s="13"/>
      <c r="C108" s="13"/>
      <c r="D108" s="13"/>
      <c r="E108" s="13"/>
      <c r="F108" s="13"/>
      <c r="G108" s="13"/>
      <c r="H108" s="13"/>
      <c r="I108" s="119"/>
      <c r="J108" s="13"/>
      <c r="K108" s="13"/>
      <c r="L108" s="13"/>
      <c r="M108" s="13"/>
      <c r="N108" s="13"/>
      <c r="O108" s="13"/>
      <c r="P108" s="13"/>
      <c r="Q108" s="13"/>
      <c r="R108" s="13"/>
    </row>
    <row r="109" spans="1:18">
      <c r="A109" s="13"/>
      <c r="B109" s="13"/>
      <c r="C109" s="13"/>
      <c r="D109" s="13"/>
      <c r="E109" s="13"/>
      <c r="F109" s="13"/>
      <c r="G109" s="13"/>
      <c r="H109" s="13"/>
      <c r="I109" s="119"/>
      <c r="J109" s="13"/>
      <c r="K109" s="13"/>
      <c r="L109" s="13"/>
      <c r="M109" s="13"/>
      <c r="N109" s="13"/>
      <c r="O109" s="13"/>
      <c r="P109" s="13"/>
      <c r="Q109" s="13"/>
      <c r="R109" s="13"/>
    </row>
    <row r="110" spans="1:18">
      <c r="A110" s="13"/>
      <c r="B110" s="13"/>
      <c r="C110" s="13"/>
      <c r="D110" s="13"/>
      <c r="E110" s="13"/>
      <c r="F110" s="13"/>
      <c r="G110" s="13"/>
      <c r="H110" s="13"/>
      <c r="I110" s="119"/>
      <c r="J110" s="13"/>
      <c r="K110" s="13"/>
      <c r="L110" s="13"/>
      <c r="M110" s="13"/>
      <c r="N110" s="13"/>
      <c r="O110" s="13"/>
      <c r="P110" s="13"/>
      <c r="Q110" s="13"/>
      <c r="R110" s="13"/>
    </row>
    <row r="111" spans="1:18">
      <c r="A111" s="13"/>
      <c r="B111" s="13"/>
      <c r="C111" s="13"/>
      <c r="D111" s="13"/>
      <c r="E111" s="13"/>
      <c r="F111" s="13"/>
      <c r="G111" s="13"/>
      <c r="H111" s="13"/>
      <c r="I111" s="119"/>
      <c r="J111" s="13"/>
      <c r="K111" s="13"/>
      <c r="L111" s="13"/>
      <c r="M111" s="13"/>
      <c r="N111" s="13"/>
      <c r="O111" s="13"/>
      <c r="P111" s="13"/>
      <c r="Q111" s="13"/>
      <c r="R111" s="13"/>
    </row>
    <row r="112" spans="1:18">
      <c r="A112" s="13"/>
      <c r="B112" s="13"/>
      <c r="C112" s="13"/>
      <c r="D112" s="13"/>
      <c r="E112" s="13"/>
      <c r="F112" s="13"/>
      <c r="G112" s="13"/>
      <c r="H112" s="13"/>
      <c r="I112" s="119"/>
      <c r="J112" s="13"/>
      <c r="K112" s="13"/>
      <c r="L112" s="13"/>
      <c r="M112" s="13"/>
      <c r="N112" s="13"/>
      <c r="O112" s="13"/>
      <c r="P112" s="13"/>
      <c r="Q112" s="13"/>
      <c r="R112" s="13"/>
    </row>
    <row r="113" spans="1:18">
      <c r="A113" s="13"/>
      <c r="B113" s="13"/>
      <c r="C113" s="13"/>
      <c r="D113" s="13"/>
      <c r="E113" s="13"/>
      <c r="F113" s="13"/>
      <c r="G113" s="13"/>
      <c r="H113" s="13"/>
      <c r="I113" s="119"/>
      <c r="J113" s="13"/>
      <c r="K113" s="13"/>
      <c r="L113" s="13"/>
      <c r="M113" s="13"/>
      <c r="N113" s="13"/>
      <c r="O113" s="13"/>
      <c r="P113" s="13"/>
      <c r="Q113" s="13"/>
      <c r="R113" s="13"/>
    </row>
    <row r="114" spans="1:18">
      <c r="A114" s="13"/>
      <c r="B114" s="13"/>
      <c r="C114" s="13"/>
      <c r="D114" s="13"/>
      <c r="E114" s="13"/>
      <c r="F114" s="13"/>
      <c r="G114" s="13"/>
      <c r="H114" s="13"/>
      <c r="I114" s="119"/>
      <c r="J114" s="13"/>
      <c r="K114" s="13"/>
      <c r="L114" s="13"/>
      <c r="M114" s="13"/>
      <c r="N114" s="13"/>
      <c r="O114" s="13"/>
      <c r="P114" s="13"/>
      <c r="Q114" s="13"/>
      <c r="R114" s="13"/>
    </row>
    <row r="115" spans="1:18">
      <c r="A115" s="13"/>
      <c r="B115" s="13"/>
      <c r="C115" s="13"/>
      <c r="D115" s="13"/>
      <c r="E115" s="13"/>
      <c r="F115" s="13"/>
      <c r="G115" s="13"/>
      <c r="H115" s="13"/>
      <c r="I115" s="119"/>
      <c r="J115" s="13"/>
      <c r="K115" s="13"/>
      <c r="L115" s="13"/>
      <c r="M115" s="13"/>
      <c r="N115" s="13"/>
      <c r="O115" s="13"/>
      <c r="P115" s="13"/>
      <c r="Q115" s="13"/>
      <c r="R115" s="13"/>
    </row>
    <row r="116" spans="1:18">
      <c r="A116" s="13"/>
      <c r="B116" s="13"/>
      <c r="C116" s="13"/>
      <c r="D116" s="13"/>
      <c r="E116" s="13"/>
      <c r="F116" s="13"/>
      <c r="G116" s="13"/>
      <c r="H116" s="13"/>
      <c r="I116" s="119"/>
      <c r="J116" s="13"/>
      <c r="K116" s="13"/>
      <c r="L116" s="13"/>
      <c r="M116" s="13"/>
      <c r="N116" s="13"/>
      <c r="O116" s="13"/>
      <c r="P116" s="13"/>
      <c r="Q116" s="13"/>
      <c r="R116" s="13"/>
    </row>
    <row r="117" spans="1:18">
      <c r="A117" s="13"/>
      <c r="B117" s="13"/>
      <c r="C117" s="13"/>
      <c r="D117" s="13"/>
      <c r="E117" s="13"/>
      <c r="F117" s="13"/>
      <c r="G117" s="13"/>
      <c r="H117" s="13"/>
      <c r="I117" s="119"/>
      <c r="J117" s="13"/>
      <c r="K117" s="13"/>
      <c r="L117" s="13"/>
      <c r="M117" s="13"/>
      <c r="N117" s="13"/>
      <c r="O117" s="13"/>
      <c r="P117" s="13"/>
      <c r="Q117" s="13"/>
      <c r="R117" s="13"/>
    </row>
    <row r="118" spans="1:18">
      <c r="A118" s="13"/>
      <c r="B118" s="13"/>
      <c r="C118" s="13"/>
      <c r="D118" s="13"/>
      <c r="E118" s="13"/>
      <c r="F118" s="13"/>
      <c r="G118" s="13"/>
      <c r="H118" s="13"/>
      <c r="I118" s="119"/>
      <c r="J118" s="13"/>
      <c r="K118" s="13"/>
      <c r="L118" s="13"/>
      <c r="M118" s="13"/>
      <c r="N118" s="13"/>
      <c r="O118" s="13"/>
      <c r="P118" s="13"/>
      <c r="Q118" s="13"/>
      <c r="R118" s="13"/>
    </row>
    <row r="119" spans="1:18">
      <c r="A119" s="13"/>
      <c r="B119" s="13"/>
      <c r="C119" s="13"/>
      <c r="D119" s="13"/>
      <c r="E119" s="13"/>
      <c r="F119" s="13"/>
      <c r="G119" s="13"/>
      <c r="H119" s="13"/>
      <c r="I119" s="119"/>
      <c r="J119" s="13"/>
      <c r="K119" s="13"/>
      <c r="L119" s="13"/>
      <c r="M119" s="13"/>
      <c r="N119" s="13"/>
      <c r="O119" s="13"/>
      <c r="P119" s="13"/>
      <c r="Q119" s="13"/>
      <c r="R119" s="13"/>
    </row>
    <row r="120" spans="1:18">
      <c r="A120" s="13"/>
      <c r="B120" s="13"/>
      <c r="C120" s="13"/>
      <c r="D120" s="13"/>
      <c r="E120" s="13"/>
      <c r="F120" s="13"/>
      <c r="G120" s="13"/>
      <c r="H120" s="13"/>
      <c r="I120" s="119"/>
      <c r="J120" s="13"/>
      <c r="K120" s="13"/>
      <c r="L120" s="13"/>
      <c r="M120" s="13"/>
      <c r="N120" s="13"/>
      <c r="O120" s="13"/>
      <c r="P120" s="13"/>
      <c r="Q120" s="13"/>
      <c r="R120" s="13"/>
    </row>
    <row r="121" spans="1:18">
      <c r="A121" s="13"/>
      <c r="B121" s="13"/>
      <c r="C121" s="13"/>
      <c r="D121" s="13"/>
      <c r="E121" s="13"/>
      <c r="F121" s="13"/>
      <c r="G121" s="13"/>
      <c r="H121" s="13"/>
      <c r="I121" s="119"/>
      <c r="J121" s="13"/>
      <c r="K121" s="13"/>
      <c r="L121" s="13"/>
      <c r="M121" s="13"/>
      <c r="N121" s="13"/>
      <c r="O121" s="13"/>
      <c r="P121" s="13"/>
      <c r="Q121" s="13"/>
      <c r="R121" s="13"/>
    </row>
    <row r="122" spans="1:18">
      <c r="A122" s="13"/>
      <c r="B122" s="13"/>
      <c r="C122" s="13"/>
      <c r="D122" s="13"/>
      <c r="E122" s="13"/>
      <c r="F122" s="13"/>
      <c r="G122" s="13"/>
      <c r="H122" s="13"/>
      <c r="I122" s="119"/>
      <c r="J122" s="13"/>
      <c r="K122" s="13"/>
      <c r="L122" s="13"/>
      <c r="M122" s="13"/>
      <c r="N122" s="13"/>
      <c r="O122" s="13"/>
      <c r="P122" s="13"/>
      <c r="Q122" s="13"/>
      <c r="R122" s="13"/>
    </row>
    <row r="123" spans="1:18" ht="15" customHeight="1">
      <c r="R123" s="170"/>
    </row>
    <row r="124" spans="1:18" ht="18" customHeight="1">
      <c r="A124" s="216" t="s">
        <v>29</v>
      </c>
      <c r="B124" s="216"/>
      <c r="C124" s="216"/>
      <c r="D124" s="216"/>
      <c r="E124" s="216"/>
      <c r="F124" s="216"/>
      <c r="G124" s="20"/>
      <c r="K124" s="214" t="s">
        <v>6</v>
      </c>
      <c r="L124" s="214"/>
      <c r="M124" s="214"/>
      <c r="N124" s="214"/>
      <c r="O124" s="214"/>
      <c r="P124" s="214"/>
      <c r="Q124" s="214"/>
      <c r="R124" s="13"/>
    </row>
    <row r="125" spans="1:18" ht="18" customHeight="1">
      <c r="A125" s="214" t="s">
        <v>107</v>
      </c>
      <c r="B125" s="214"/>
      <c r="C125" s="214"/>
      <c r="D125" s="214"/>
      <c r="E125" s="214"/>
      <c r="F125" s="214"/>
      <c r="G125" s="20"/>
      <c r="K125" s="215" t="s">
        <v>7</v>
      </c>
      <c r="L125" s="215"/>
      <c r="M125" s="215"/>
      <c r="N125" s="215"/>
      <c r="O125" s="215"/>
      <c r="P125" s="215"/>
      <c r="Q125" s="215"/>
      <c r="R125" s="13"/>
    </row>
    <row r="126" spans="1:18" ht="18" customHeight="1">
      <c r="A126" s="214" t="s">
        <v>108</v>
      </c>
      <c r="B126" s="214"/>
      <c r="C126" s="214"/>
      <c r="D126" s="214"/>
      <c r="E126" s="214"/>
      <c r="F126" s="214"/>
      <c r="G126" s="27"/>
      <c r="K126" s="217"/>
      <c r="L126" s="217"/>
      <c r="M126" s="217"/>
      <c r="N126" s="217"/>
      <c r="O126" s="217"/>
      <c r="P126" s="217"/>
      <c r="Q126" s="217"/>
      <c r="R126" s="13"/>
    </row>
    <row r="127" spans="1:18" s="25" customFormat="1" ht="15" customHeight="1">
      <c r="A127" s="219"/>
      <c r="B127" s="219"/>
      <c r="C127" s="219"/>
      <c r="D127" s="219"/>
      <c r="E127" s="219"/>
      <c r="F127" s="219"/>
      <c r="G127" s="28"/>
      <c r="H127" s="24"/>
      <c r="I127" s="114"/>
      <c r="J127" s="24"/>
    </row>
    <row r="128" spans="1:18" s="15" customFormat="1" ht="30" customHeight="1">
      <c r="A128" s="218" t="s">
        <v>109</v>
      </c>
      <c r="B128" s="218"/>
      <c r="C128" s="218"/>
      <c r="D128" s="218"/>
      <c r="E128" s="218"/>
      <c r="F128" s="218"/>
      <c r="G128" s="218"/>
      <c r="H128" s="218"/>
      <c r="I128" s="218"/>
      <c r="J128" s="218"/>
      <c r="K128" s="218"/>
      <c r="L128" s="218"/>
      <c r="M128" s="218"/>
      <c r="N128" s="218"/>
      <c r="O128" s="218"/>
      <c r="P128" s="218"/>
      <c r="Q128" s="218"/>
      <c r="R128" s="218"/>
    </row>
    <row r="129" spans="1:18" s="15" customFormat="1" ht="20.100000000000001" customHeight="1">
      <c r="A129" s="220" t="s">
        <v>100</v>
      </c>
      <c r="B129" s="220"/>
      <c r="C129" s="220"/>
      <c r="D129" s="220"/>
      <c r="E129" s="220"/>
      <c r="F129" s="220"/>
      <c r="G129" s="220"/>
      <c r="H129" s="220"/>
      <c r="I129" s="220"/>
      <c r="J129" s="220"/>
      <c r="K129" s="220"/>
      <c r="L129" s="220"/>
      <c r="M129" s="220"/>
      <c r="N129" s="220"/>
      <c r="O129" s="220"/>
      <c r="P129" s="220"/>
      <c r="Q129" s="220"/>
      <c r="R129" s="220"/>
    </row>
    <row r="130" spans="1:18" s="15" customFormat="1" ht="15" customHeight="1">
      <c r="A130" s="48"/>
      <c r="B130" s="48"/>
      <c r="C130" s="48"/>
      <c r="D130" s="49"/>
      <c r="E130" s="49"/>
      <c r="F130" s="49"/>
      <c r="G130" s="49"/>
      <c r="H130" s="49"/>
      <c r="I130" s="115"/>
      <c r="J130" s="49"/>
      <c r="K130" s="49"/>
      <c r="L130" s="49"/>
      <c r="M130" s="49"/>
      <c r="N130" s="49"/>
      <c r="O130" s="49"/>
      <c r="P130" s="49"/>
      <c r="Q130" s="49"/>
      <c r="R130" s="48"/>
    </row>
    <row r="131" spans="1:18" s="21" customFormat="1" ht="18" customHeight="1">
      <c r="A131" s="300" t="s">
        <v>20</v>
      </c>
      <c r="B131" s="301"/>
      <c r="C131" s="302"/>
      <c r="D131" s="309" t="s">
        <v>8</v>
      </c>
      <c r="E131" s="310"/>
      <c r="F131" s="310"/>
      <c r="G131" s="311"/>
      <c r="H131" s="309" t="s">
        <v>16</v>
      </c>
      <c r="I131" s="310"/>
      <c r="J131" s="310"/>
      <c r="K131" s="310"/>
      <c r="L131" s="310"/>
      <c r="M131" s="310"/>
      <c r="N131" s="310"/>
      <c r="O131" s="310"/>
      <c r="P131" s="310"/>
      <c r="Q131" s="310"/>
      <c r="R131" s="222" t="s">
        <v>15</v>
      </c>
    </row>
    <row r="132" spans="1:18" s="19" customFormat="1" ht="18" customHeight="1">
      <c r="A132" s="303"/>
      <c r="B132" s="304"/>
      <c r="C132" s="305"/>
      <c r="D132" s="312" t="s">
        <v>9</v>
      </c>
      <c r="E132" s="295" t="s">
        <v>10</v>
      </c>
      <c r="F132" s="295" t="s">
        <v>1</v>
      </c>
      <c r="G132" s="297" t="s">
        <v>2</v>
      </c>
      <c r="H132" s="240" t="s">
        <v>11</v>
      </c>
      <c r="I132" s="294"/>
      <c r="J132" s="240" t="s">
        <v>12</v>
      </c>
      <c r="K132" s="294"/>
      <c r="L132" s="240" t="s">
        <v>13</v>
      </c>
      <c r="M132" s="294"/>
      <c r="N132" s="240" t="s">
        <v>5</v>
      </c>
      <c r="O132" s="294"/>
      <c r="P132" s="240" t="s">
        <v>14</v>
      </c>
      <c r="Q132" s="294"/>
      <c r="R132" s="223"/>
    </row>
    <row r="133" spans="1:18" ht="18" customHeight="1">
      <c r="A133" s="306"/>
      <c r="B133" s="307"/>
      <c r="C133" s="308"/>
      <c r="D133" s="313"/>
      <c r="E133" s="296"/>
      <c r="F133" s="296"/>
      <c r="G133" s="298"/>
      <c r="H133" s="5" t="s">
        <v>3</v>
      </c>
      <c r="I133" s="5" t="s">
        <v>4</v>
      </c>
      <c r="J133" s="5" t="s">
        <v>3</v>
      </c>
      <c r="K133" s="5" t="s">
        <v>4</v>
      </c>
      <c r="L133" s="5" t="s">
        <v>3</v>
      </c>
      <c r="M133" s="5" t="s">
        <v>4</v>
      </c>
      <c r="N133" s="5" t="s">
        <v>3</v>
      </c>
      <c r="O133" s="5" t="s">
        <v>4</v>
      </c>
      <c r="P133" s="5" t="s">
        <v>3</v>
      </c>
      <c r="Q133" s="5" t="s">
        <v>4</v>
      </c>
      <c r="R133" s="224"/>
    </row>
    <row r="134" spans="1:18" s="18" customFormat="1" ht="30" customHeight="1">
      <c r="A134" s="291" t="s">
        <v>211</v>
      </c>
      <c r="B134" s="292"/>
      <c r="C134" s="293"/>
      <c r="D134" s="32">
        <v>5785</v>
      </c>
      <c r="E134" s="37">
        <v>469</v>
      </c>
      <c r="F134" s="37">
        <v>1742</v>
      </c>
      <c r="G134" s="30">
        <v>4043</v>
      </c>
      <c r="H134" s="37">
        <v>20</v>
      </c>
      <c r="I134" s="121">
        <v>0.34572169403630076</v>
      </c>
      <c r="J134" s="37">
        <v>129</v>
      </c>
      <c r="K134" s="121">
        <v>2.22990492653414</v>
      </c>
      <c r="L134" s="37">
        <v>736</v>
      </c>
      <c r="M134" s="121">
        <v>12.722558340535869</v>
      </c>
      <c r="N134" s="37">
        <v>1486</v>
      </c>
      <c r="O134" s="121">
        <v>25.687121866897147</v>
      </c>
      <c r="P134" s="37">
        <v>465</v>
      </c>
      <c r="Q134" s="121">
        <v>8.0380293863439931</v>
      </c>
      <c r="R134" s="92"/>
    </row>
    <row r="135" spans="1:18" s="18" customFormat="1" ht="30" customHeight="1">
      <c r="A135" s="291" t="s">
        <v>104</v>
      </c>
      <c r="B135" s="292"/>
      <c r="C135" s="293"/>
      <c r="D135" s="32">
        <v>131</v>
      </c>
      <c r="E135" s="37">
        <v>0</v>
      </c>
      <c r="F135" s="37">
        <v>36</v>
      </c>
      <c r="G135" s="30">
        <v>95</v>
      </c>
      <c r="H135" s="37">
        <v>0</v>
      </c>
      <c r="I135" s="121">
        <v>0</v>
      </c>
      <c r="J135" s="37">
        <v>2</v>
      </c>
      <c r="K135" s="121">
        <v>1.5267175572519085</v>
      </c>
      <c r="L135" s="37">
        <v>47</v>
      </c>
      <c r="M135" s="121">
        <v>35.877862595419849</v>
      </c>
      <c r="N135" s="37">
        <v>11</v>
      </c>
      <c r="O135" s="121">
        <v>8.3969465648854964</v>
      </c>
      <c r="P135" s="37">
        <v>2</v>
      </c>
      <c r="Q135" s="121">
        <v>1.5267175572519085</v>
      </c>
      <c r="R135" s="92"/>
    </row>
    <row r="136" spans="1:18" s="18" customFormat="1" ht="30" customHeight="1">
      <c r="A136" s="291" t="s">
        <v>101</v>
      </c>
      <c r="B136" s="292"/>
      <c r="C136" s="293"/>
      <c r="D136" s="32">
        <v>116</v>
      </c>
      <c r="E136" s="37">
        <v>25</v>
      </c>
      <c r="F136" s="37">
        <v>52</v>
      </c>
      <c r="G136" s="30">
        <v>64</v>
      </c>
      <c r="H136" s="37">
        <v>0</v>
      </c>
      <c r="I136" s="121">
        <v>0</v>
      </c>
      <c r="J136" s="37">
        <v>5</v>
      </c>
      <c r="K136" s="121">
        <v>4.3103448275862073</v>
      </c>
      <c r="L136" s="37">
        <v>29</v>
      </c>
      <c r="M136" s="121">
        <v>25</v>
      </c>
      <c r="N136" s="37">
        <v>8</v>
      </c>
      <c r="O136" s="121">
        <v>6.8965517241379306</v>
      </c>
      <c r="P136" s="37">
        <v>12</v>
      </c>
      <c r="Q136" s="121">
        <v>10.344827586206897</v>
      </c>
      <c r="R136" s="92"/>
    </row>
    <row r="137" spans="1:18" s="18" customFormat="1" ht="30" customHeight="1">
      <c r="A137" s="291" t="s">
        <v>137</v>
      </c>
      <c r="B137" s="292"/>
      <c r="C137" s="293"/>
      <c r="D137" s="32">
        <v>2176</v>
      </c>
      <c r="E137" s="37">
        <v>336</v>
      </c>
      <c r="F137" s="37">
        <v>1738</v>
      </c>
      <c r="G137" s="30">
        <v>438</v>
      </c>
      <c r="H137" s="37">
        <v>0</v>
      </c>
      <c r="I137" s="121">
        <v>0</v>
      </c>
      <c r="J137" s="37">
        <v>31</v>
      </c>
      <c r="K137" s="121">
        <v>1.4246323529411764</v>
      </c>
      <c r="L137" s="37">
        <v>181</v>
      </c>
      <c r="M137" s="121">
        <v>8.3180147058823533</v>
      </c>
      <c r="N137" s="37">
        <v>722</v>
      </c>
      <c r="O137" s="121">
        <v>33.180147058823529</v>
      </c>
      <c r="P137" s="37">
        <v>424</v>
      </c>
      <c r="Q137" s="121">
        <v>19.485294117647058</v>
      </c>
      <c r="R137" s="37"/>
    </row>
    <row r="138" spans="1:18" s="18" customFormat="1" ht="30" hidden="1" customHeight="1">
      <c r="A138" s="291" t="s">
        <v>102</v>
      </c>
      <c r="B138" s="292"/>
      <c r="C138" s="293"/>
      <c r="D138" s="32">
        <v>0</v>
      </c>
      <c r="E138" s="37">
        <v>0</v>
      </c>
      <c r="F138" s="37">
        <v>0</v>
      </c>
      <c r="G138" s="30">
        <v>0</v>
      </c>
      <c r="H138" s="37">
        <v>0</v>
      </c>
      <c r="I138" s="94" t="e">
        <v>#DIV/0!</v>
      </c>
      <c r="J138" s="37">
        <v>0</v>
      </c>
      <c r="K138" s="94" t="e">
        <v>#DIV/0!</v>
      </c>
      <c r="L138" s="37">
        <v>0</v>
      </c>
      <c r="M138" s="94" t="e">
        <v>#DIV/0!</v>
      </c>
      <c r="N138" s="37">
        <v>0</v>
      </c>
      <c r="O138" s="94" t="e">
        <v>#DIV/0!</v>
      </c>
      <c r="P138" s="37">
        <v>0</v>
      </c>
      <c r="Q138" s="94" t="e">
        <v>#DIV/0!</v>
      </c>
      <c r="R138" s="92" t="e">
        <f>#REF!</f>
        <v>#REF!</v>
      </c>
    </row>
    <row r="139" spans="1:18" s="18" customFormat="1" ht="35.1" customHeight="1">
      <c r="A139" s="288" t="s">
        <v>21</v>
      </c>
      <c r="B139" s="289"/>
      <c r="C139" s="290"/>
      <c r="D139" s="33">
        <v>8208</v>
      </c>
      <c r="E139" s="33">
        <v>830</v>
      </c>
      <c r="F139" s="33">
        <v>3568</v>
      </c>
      <c r="G139" s="33">
        <v>4640</v>
      </c>
      <c r="H139" s="33">
        <v>20</v>
      </c>
      <c r="I139" s="42">
        <v>0.24366471734892786</v>
      </c>
      <c r="J139" s="33">
        <v>167</v>
      </c>
      <c r="K139" s="42">
        <v>2.0346003898635479</v>
      </c>
      <c r="L139" s="33">
        <v>993</v>
      </c>
      <c r="M139" s="42">
        <v>12.097953216374268</v>
      </c>
      <c r="N139" s="33">
        <v>2227</v>
      </c>
      <c r="O139" s="42">
        <v>27.132066276803119</v>
      </c>
      <c r="P139" s="33">
        <v>903</v>
      </c>
      <c r="Q139" s="42">
        <v>11.001461988304094</v>
      </c>
      <c r="R139" s="33"/>
    </row>
    <row r="140" spans="1:18" ht="18" customHeight="1">
      <c r="A140" s="105"/>
      <c r="B140" s="46"/>
      <c r="R140" s="95"/>
    </row>
    <row r="141" spans="1:18" ht="18" customHeight="1">
      <c r="B141" s="34"/>
      <c r="L141" s="230" t="s">
        <v>136</v>
      </c>
      <c r="M141" s="230"/>
      <c r="N141" s="230"/>
      <c r="O141" s="230"/>
      <c r="P141" s="230"/>
      <c r="Q141" s="230"/>
      <c r="R141" s="13"/>
    </row>
    <row r="142" spans="1:18" ht="18" customHeight="1">
      <c r="B142" s="9"/>
      <c r="C142" s="9"/>
      <c r="D142" s="9"/>
      <c r="E142" s="9"/>
      <c r="F142" s="9"/>
      <c r="G142" s="9"/>
      <c r="H142" s="9"/>
      <c r="I142" s="116"/>
      <c r="L142" s="214" t="s">
        <v>19</v>
      </c>
      <c r="M142" s="214"/>
      <c r="N142" s="214"/>
      <c r="O142" s="214"/>
      <c r="P142" s="214"/>
      <c r="Q142" s="214"/>
      <c r="R142" s="13"/>
    </row>
    <row r="143" spans="1:18" ht="18" customHeight="1">
      <c r="A143" s="214" t="s">
        <v>61</v>
      </c>
      <c r="B143" s="214"/>
      <c r="C143" s="214"/>
      <c r="D143" s="214"/>
      <c r="E143" s="214"/>
      <c r="F143" s="214"/>
      <c r="G143" s="214"/>
      <c r="H143" s="214"/>
      <c r="I143" s="214"/>
      <c r="L143" s="214" t="s">
        <v>17</v>
      </c>
      <c r="M143" s="214"/>
      <c r="N143" s="214"/>
      <c r="O143" s="214"/>
      <c r="P143" s="214"/>
      <c r="Q143" s="214"/>
      <c r="R143" s="13"/>
    </row>
    <row r="144" spans="1:18" ht="18" customHeight="1">
      <c r="R144" s="13"/>
    </row>
    <row r="145" spans="1:18" ht="18" customHeight="1">
      <c r="R145" s="87"/>
    </row>
    <row r="146" spans="1:18" ht="18" customHeight="1">
      <c r="B146" s="34"/>
      <c r="R146" s="87"/>
    </row>
    <row r="147" spans="1:18" ht="18" customHeight="1">
      <c r="B147" s="34"/>
      <c r="R147" s="87"/>
    </row>
    <row r="148" spans="1:18" ht="18" customHeight="1">
      <c r="A148" s="215" t="s">
        <v>62</v>
      </c>
      <c r="B148" s="215"/>
      <c r="C148" s="215"/>
      <c r="D148" s="215"/>
      <c r="E148" s="215"/>
      <c r="F148" s="215"/>
      <c r="G148" s="215"/>
      <c r="H148" s="215"/>
      <c r="I148" s="215"/>
      <c r="L148" s="215" t="s">
        <v>63</v>
      </c>
      <c r="M148" s="215"/>
      <c r="N148" s="215"/>
      <c r="O148" s="215"/>
      <c r="P148" s="215"/>
      <c r="Q148" s="215"/>
      <c r="R148" s="87"/>
    </row>
    <row r="149" spans="1:18" ht="18" customHeight="1">
      <c r="A149" s="215" t="s">
        <v>212</v>
      </c>
      <c r="B149" s="215"/>
      <c r="C149" s="215"/>
      <c r="D149" s="103"/>
      <c r="E149" s="103"/>
      <c r="F149" s="103"/>
      <c r="G149" s="103"/>
      <c r="H149" s="103"/>
      <c r="I149" s="117"/>
      <c r="L149" s="103"/>
      <c r="M149" s="103"/>
      <c r="N149" s="103"/>
      <c r="O149" s="103"/>
      <c r="P149" s="103"/>
      <c r="Q149" s="103"/>
      <c r="R149" s="13"/>
    </row>
    <row r="150" spans="1:18" ht="18" customHeight="1">
      <c r="A150" s="103"/>
      <c r="B150" s="103"/>
      <c r="C150" s="103"/>
      <c r="D150" s="103"/>
      <c r="E150" s="103"/>
      <c r="F150" s="103"/>
      <c r="G150" s="103"/>
      <c r="H150" s="103"/>
      <c r="I150" s="117"/>
      <c r="L150" s="103"/>
      <c r="M150" s="103"/>
      <c r="N150" s="103"/>
      <c r="O150" s="103"/>
      <c r="P150" s="103"/>
      <c r="Q150" s="103"/>
      <c r="R150" s="13"/>
    </row>
    <row r="151" spans="1:18">
      <c r="A151" s="13"/>
      <c r="B151" s="13"/>
      <c r="C151" s="13"/>
      <c r="D151" s="13"/>
      <c r="E151" s="13"/>
      <c r="F151" s="13"/>
      <c r="G151" s="13"/>
      <c r="H151" s="13"/>
      <c r="I151" s="119"/>
      <c r="J151" s="13"/>
      <c r="K151" s="13"/>
      <c r="L151" s="13"/>
      <c r="M151" s="13"/>
      <c r="N151" s="13"/>
      <c r="O151" s="13"/>
      <c r="P151" s="13"/>
      <c r="Q151" s="13"/>
      <c r="R151" s="13"/>
    </row>
    <row r="152" spans="1:18">
      <c r="A152" s="13"/>
      <c r="B152" s="13"/>
      <c r="C152" s="13"/>
      <c r="D152" s="13"/>
      <c r="E152" s="13"/>
      <c r="F152" s="13"/>
      <c r="G152" s="13"/>
      <c r="H152" s="13"/>
      <c r="I152" s="119"/>
      <c r="J152" s="13"/>
      <c r="K152" s="13"/>
      <c r="L152" s="13"/>
      <c r="M152" s="13"/>
      <c r="N152" s="13"/>
      <c r="O152" s="13"/>
      <c r="P152" s="13"/>
      <c r="Q152" s="13"/>
      <c r="R152" s="13"/>
    </row>
    <row r="153" spans="1:18">
      <c r="A153" s="13"/>
      <c r="B153" s="13"/>
      <c r="C153" s="13"/>
      <c r="D153" s="13"/>
      <c r="E153" s="13"/>
      <c r="F153" s="13"/>
      <c r="G153" s="13"/>
      <c r="H153" s="13"/>
      <c r="I153" s="119"/>
      <c r="J153" s="13"/>
      <c r="K153" s="13"/>
      <c r="L153" s="13"/>
      <c r="M153" s="13"/>
      <c r="N153" s="13"/>
      <c r="O153" s="13"/>
      <c r="P153" s="13"/>
      <c r="Q153" s="13"/>
      <c r="R153" s="13"/>
    </row>
    <row r="154" spans="1:18">
      <c r="A154" s="13"/>
      <c r="B154" s="13"/>
      <c r="C154" s="13"/>
      <c r="D154" s="13"/>
      <c r="E154" s="13"/>
      <c r="F154" s="13"/>
      <c r="G154" s="13"/>
      <c r="H154" s="13"/>
      <c r="I154" s="119"/>
      <c r="J154" s="13"/>
      <c r="K154" s="13"/>
      <c r="L154" s="13"/>
      <c r="M154" s="13"/>
      <c r="N154" s="13"/>
      <c r="O154" s="13"/>
      <c r="P154" s="13"/>
      <c r="Q154" s="13"/>
      <c r="R154" s="13"/>
    </row>
    <row r="155" spans="1:18">
      <c r="A155" s="13"/>
      <c r="B155" s="13"/>
      <c r="C155" s="13"/>
      <c r="D155" s="13"/>
      <c r="E155" s="13"/>
      <c r="F155" s="13"/>
      <c r="G155" s="13"/>
      <c r="H155" s="13"/>
      <c r="I155" s="119"/>
      <c r="J155" s="13"/>
      <c r="K155" s="13"/>
      <c r="L155" s="13"/>
      <c r="M155" s="13"/>
      <c r="N155" s="13"/>
      <c r="O155" s="13"/>
      <c r="P155" s="13"/>
      <c r="Q155" s="13"/>
      <c r="R155" s="13"/>
    </row>
    <row r="156" spans="1:18">
      <c r="A156" s="13"/>
      <c r="B156" s="13"/>
      <c r="C156" s="13"/>
      <c r="D156" s="13"/>
      <c r="E156" s="13"/>
      <c r="F156" s="13"/>
      <c r="G156" s="13"/>
      <c r="H156" s="13"/>
      <c r="I156" s="119"/>
      <c r="J156" s="13"/>
      <c r="K156" s="13"/>
      <c r="L156" s="13"/>
      <c r="M156" s="13"/>
      <c r="N156" s="13"/>
      <c r="O156" s="13"/>
      <c r="P156" s="13"/>
      <c r="Q156" s="13"/>
      <c r="R156" s="13"/>
    </row>
    <row r="157" spans="1:18">
      <c r="A157" s="13"/>
      <c r="B157" s="13"/>
      <c r="C157" s="13"/>
      <c r="D157" s="13"/>
      <c r="E157" s="13"/>
      <c r="F157" s="13"/>
      <c r="G157" s="13"/>
      <c r="H157" s="13"/>
      <c r="I157" s="119"/>
      <c r="J157" s="13"/>
      <c r="K157" s="13"/>
      <c r="L157" s="13"/>
      <c r="M157" s="13"/>
      <c r="N157" s="13"/>
      <c r="O157" s="13"/>
      <c r="P157" s="13"/>
      <c r="Q157" s="13"/>
      <c r="R157" s="13"/>
    </row>
  </sheetData>
  <mergeCells count="139">
    <mergeCell ref="A1:F1"/>
    <mergeCell ref="K1:Q1"/>
    <mergeCell ref="A2:F2"/>
    <mergeCell ref="K2:Q2"/>
    <mergeCell ref="A4:F4"/>
    <mergeCell ref="L65:M65"/>
    <mergeCell ref="K31:Q31"/>
    <mergeCell ref="K32:Q32"/>
    <mergeCell ref="N38:O38"/>
    <mergeCell ref="A47:I47"/>
    <mergeCell ref="D38:D39"/>
    <mergeCell ref="E38:E39"/>
    <mergeCell ref="F38:F39"/>
    <mergeCell ref="P38:Q38"/>
    <mergeCell ref="H38:I38"/>
    <mergeCell ref="J38:K38"/>
    <mergeCell ref="A5:R5"/>
    <mergeCell ref="A6:R6"/>
    <mergeCell ref="A8:C10"/>
    <mergeCell ref="D8:G8"/>
    <mergeCell ref="A3:F3"/>
    <mergeCell ref="K3:Q3"/>
    <mergeCell ref="E65:E66"/>
    <mergeCell ref="F65:F66"/>
    <mergeCell ref="H8:Q8"/>
    <mergeCell ref="R8:R10"/>
    <mergeCell ref="D9:D10"/>
    <mergeCell ref="E9:E10"/>
    <mergeCell ref="F9:F10"/>
    <mergeCell ref="P9:Q9"/>
    <mergeCell ref="A14:C14"/>
    <mergeCell ref="R37:R39"/>
    <mergeCell ref="A15:C15"/>
    <mergeCell ref="A26:I26"/>
    <mergeCell ref="N9:O9"/>
    <mergeCell ref="A21:I21"/>
    <mergeCell ref="A13:C13"/>
    <mergeCell ref="A16:C16"/>
    <mergeCell ref="A17:C17"/>
    <mergeCell ref="A12:C12"/>
    <mergeCell ref="A11:C11"/>
    <mergeCell ref="J9:K9"/>
    <mergeCell ref="L9:M9"/>
    <mergeCell ref="G9:G10"/>
    <mergeCell ref="H9:I9"/>
    <mergeCell ref="L38:M38"/>
    <mergeCell ref="K30:Q30"/>
    <mergeCell ref="L19:R19"/>
    <mergeCell ref="L20:R20"/>
    <mergeCell ref="L21:R21"/>
    <mergeCell ref="L26:R26"/>
    <mergeCell ref="A124:F124"/>
    <mergeCell ref="K124:Q124"/>
    <mergeCell ref="A69:C69"/>
    <mergeCell ref="A72:C72"/>
    <mergeCell ref="J65:K65"/>
    <mergeCell ref="R64:R66"/>
    <mergeCell ref="A79:I79"/>
    <mergeCell ref="A75:C75"/>
    <mergeCell ref="N65:O65"/>
    <mergeCell ref="A71:C71"/>
    <mergeCell ref="D65:D66"/>
    <mergeCell ref="A67:C67"/>
    <mergeCell ref="A68:C68"/>
    <mergeCell ref="A73:C73"/>
    <mergeCell ref="A74:C74"/>
    <mergeCell ref="G65:G66"/>
    <mergeCell ref="L84:R84"/>
    <mergeCell ref="A64:C66"/>
    <mergeCell ref="A84:I84"/>
    <mergeCell ref="P65:Q65"/>
    <mergeCell ref="D37:G37"/>
    <mergeCell ref="A125:F125"/>
    <mergeCell ref="K125:Q125"/>
    <mergeCell ref="D64:G64"/>
    <mergeCell ref="H64:Q64"/>
    <mergeCell ref="H65:I65"/>
    <mergeCell ref="A30:F30"/>
    <mergeCell ref="A31:F31"/>
    <mergeCell ref="G38:G39"/>
    <mergeCell ref="P132:Q132"/>
    <mergeCell ref="A126:F126"/>
    <mergeCell ref="K126:Q126"/>
    <mergeCell ref="A127:F127"/>
    <mergeCell ref="A128:R128"/>
    <mergeCell ref="A129:R129"/>
    <mergeCell ref="A131:C133"/>
    <mergeCell ref="D131:G131"/>
    <mergeCell ref="H131:Q131"/>
    <mergeCell ref="R131:R133"/>
    <mergeCell ref="D132:D133"/>
    <mergeCell ref="A32:F32"/>
    <mergeCell ref="A33:F33"/>
    <mergeCell ref="A34:R34"/>
    <mergeCell ref="A35:R35"/>
    <mergeCell ref="A37:C39"/>
    <mergeCell ref="A70:C70"/>
    <mergeCell ref="L77:R77"/>
    <mergeCell ref="L78:R78"/>
    <mergeCell ref="L79:R79"/>
    <mergeCell ref="A138:C138"/>
    <mergeCell ref="A139:C139"/>
    <mergeCell ref="A149:C149"/>
    <mergeCell ref="L141:Q141"/>
    <mergeCell ref="L142:Q142"/>
    <mergeCell ref="A143:I143"/>
    <mergeCell ref="L143:Q143"/>
    <mergeCell ref="A148:I148"/>
    <mergeCell ref="L148:Q148"/>
    <mergeCell ref="A134:C134"/>
    <mergeCell ref="A135:C135"/>
    <mergeCell ref="J132:K132"/>
    <mergeCell ref="L132:M132"/>
    <mergeCell ref="A136:C136"/>
    <mergeCell ref="A137:C137"/>
    <mergeCell ref="N132:O132"/>
    <mergeCell ref="E132:E133"/>
    <mergeCell ref="F132:F133"/>
    <mergeCell ref="G132:G133"/>
    <mergeCell ref="H132:I132"/>
    <mergeCell ref="A62:R62"/>
    <mergeCell ref="A42:C42"/>
    <mergeCell ref="A43:C43"/>
    <mergeCell ref="A41:C41"/>
    <mergeCell ref="A57:F57"/>
    <mergeCell ref="K57:Q57"/>
    <mergeCell ref="H37:Q37"/>
    <mergeCell ref="A58:F58"/>
    <mergeCell ref="K58:Q58"/>
    <mergeCell ref="A52:I52"/>
    <mergeCell ref="A40:C40"/>
    <mergeCell ref="A59:F59"/>
    <mergeCell ref="K59:Q59"/>
    <mergeCell ref="A60:F60"/>
    <mergeCell ref="A61:R61"/>
    <mergeCell ref="L45:R45"/>
    <mergeCell ref="L46:R46"/>
    <mergeCell ref="L47:R47"/>
    <mergeCell ref="L52:R52"/>
  </mergeCells>
  <phoneticPr fontId="2" type="noConversion"/>
  <pageMargins left="0.6" right="0.25" top="0.5" bottom="0.5" header="0" footer="0.25"/>
  <pageSetup paperSize="9" orientation="landscape" horizontalDpi="300" verticalDpi="300" r:id="rId1"/>
  <headerFooter alignWithMargins="0">
    <oddFooter>&amp;L&amp;"Times New Roman,Regular"&amp;8TK_KQRL_NH.2018-2019_Toàn trường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"/>
  <sheetViews>
    <sheetView tabSelected="1" view="pageBreakPreview" topLeftCell="A25" zoomScaleNormal="100" workbookViewId="0">
      <selection activeCell="A63" sqref="A7:XFD63"/>
    </sheetView>
  </sheetViews>
  <sheetFormatPr defaultRowHeight="15"/>
  <cols>
    <col min="1" max="1" width="6.625" style="2" customWidth="1"/>
    <col min="2" max="2" width="17.625" style="2" customWidth="1"/>
    <col min="3" max="3" width="9.625" style="2" customWidth="1"/>
    <col min="4" max="4" width="7.625" style="2" customWidth="1"/>
    <col min="5" max="6" width="6.625" style="2" hidden="1" customWidth="1"/>
    <col min="7" max="7" width="7.125" style="2" customWidth="1"/>
    <col min="8" max="8" width="8.125" style="2" customWidth="1"/>
    <col min="9" max="9" width="7.125" style="2" customWidth="1"/>
    <col min="10" max="10" width="8.125" style="2" customWidth="1"/>
    <col min="11" max="11" width="7.125" style="2" customWidth="1"/>
    <col min="12" max="12" width="8.125" style="2" customWidth="1"/>
    <col min="13" max="13" width="7.125" style="2" customWidth="1"/>
    <col min="14" max="14" width="8.125" style="2" customWidth="1"/>
    <col min="15" max="15" width="7.125" style="2" customWidth="1"/>
    <col min="16" max="16" width="8.125" style="2" customWidth="1"/>
    <col min="17" max="17" width="16.625" style="2" customWidth="1"/>
    <col min="18" max="16384" width="9" style="13"/>
  </cols>
  <sheetData>
    <row r="1" spans="1:19" s="15" customFormat="1" ht="30" customHeight="1">
      <c r="A1" s="218" t="s">
        <v>266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  <c r="N1" s="218"/>
      <c r="O1" s="218"/>
      <c r="P1" s="218"/>
      <c r="Q1" s="218"/>
    </row>
    <row r="2" spans="1:19" s="15" customFormat="1" ht="20.100000000000001" customHeight="1">
      <c r="A2" s="220" t="s">
        <v>503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</row>
    <row r="3" spans="1:19" s="15" customFormat="1" ht="1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/>
    </row>
    <row r="4" spans="1:19" s="16" customFormat="1" ht="18" customHeight="1">
      <c r="A4" s="221" t="s">
        <v>0</v>
      </c>
      <c r="B4" s="221" t="s">
        <v>31</v>
      </c>
      <c r="C4" s="211" t="s">
        <v>8</v>
      </c>
      <c r="D4" s="211"/>
      <c r="E4" s="211"/>
      <c r="F4" s="211"/>
      <c r="G4" s="240" t="s">
        <v>16</v>
      </c>
      <c r="H4" s="241"/>
      <c r="I4" s="241"/>
      <c r="J4" s="241"/>
      <c r="K4" s="241"/>
      <c r="L4" s="241"/>
      <c r="M4" s="241"/>
      <c r="N4" s="241"/>
      <c r="O4" s="241"/>
      <c r="P4" s="241"/>
      <c r="Q4" s="222" t="s">
        <v>15</v>
      </c>
    </row>
    <row r="5" spans="1:19" s="16" customFormat="1" ht="18" customHeight="1">
      <c r="A5" s="221"/>
      <c r="B5" s="211"/>
      <c r="C5" s="225" t="s">
        <v>9</v>
      </c>
      <c r="D5" s="211" t="s">
        <v>10</v>
      </c>
      <c r="E5" s="211" t="s">
        <v>1</v>
      </c>
      <c r="F5" s="211" t="s">
        <v>2</v>
      </c>
      <c r="G5" s="211" t="s">
        <v>11</v>
      </c>
      <c r="H5" s="211"/>
      <c r="I5" s="211" t="s">
        <v>12</v>
      </c>
      <c r="J5" s="211"/>
      <c r="K5" s="211" t="s">
        <v>13</v>
      </c>
      <c r="L5" s="211"/>
      <c r="M5" s="211" t="s">
        <v>5</v>
      </c>
      <c r="N5" s="211"/>
      <c r="O5" s="211" t="s">
        <v>14</v>
      </c>
      <c r="P5" s="211"/>
      <c r="Q5" s="223"/>
    </row>
    <row r="6" spans="1:19" s="14" customFormat="1" ht="18" customHeight="1">
      <c r="A6" s="221"/>
      <c r="B6" s="211"/>
      <c r="C6" s="225"/>
      <c r="D6" s="211"/>
      <c r="E6" s="211"/>
      <c r="F6" s="211"/>
      <c r="G6" s="12" t="s">
        <v>3</v>
      </c>
      <c r="H6" s="12" t="s">
        <v>4</v>
      </c>
      <c r="I6" s="12" t="s">
        <v>3</v>
      </c>
      <c r="J6" s="12" t="s">
        <v>4</v>
      </c>
      <c r="K6" s="12" t="s">
        <v>3</v>
      </c>
      <c r="L6" s="12" t="s">
        <v>4</v>
      </c>
      <c r="M6" s="12" t="s">
        <v>3</v>
      </c>
      <c r="N6" s="12" t="s">
        <v>4</v>
      </c>
      <c r="O6" s="12" t="s">
        <v>3</v>
      </c>
      <c r="P6" s="12" t="s">
        <v>4</v>
      </c>
      <c r="Q6" s="224"/>
    </row>
    <row r="7" spans="1:19" s="14" customFormat="1" ht="15.6" customHeight="1">
      <c r="A7" s="50"/>
      <c r="B7" s="237" t="s">
        <v>137</v>
      </c>
      <c r="C7" s="237"/>
      <c r="D7" s="237"/>
      <c r="E7" s="237"/>
      <c r="F7" s="237"/>
      <c r="G7" s="51"/>
      <c r="H7" s="51"/>
      <c r="I7" s="51"/>
      <c r="J7" s="51"/>
      <c r="K7" s="51"/>
      <c r="L7" s="51"/>
      <c r="M7" s="51"/>
      <c r="N7" s="51"/>
      <c r="O7" s="51"/>
      <c r="P7" s="51"/>
      <c r="Q7" s="90"/>
      <c r="S7" s="65"/>
    </row>
    <row r="8" spans="1:19" s="17" customFormat="1" ht="15.6" customHeight="1">
      <c r="A8" s="52">
        <v>1</v>
      </c>
      <c r="B8" s="88" t="s">
        <v>59</v>
      </c>
      <c r="C8" s="54">
        <f t="shared" ref="C8" si="0">SUM(G8,I8,K8,M8,O8)</f>
        <v>19</v>
      </c>
      <c r="D8" s="173">
        <v>1</v>
      </c>
      <c r="E8" s="56">
        <f>C8-F8</f>
        <v>17</v>
      </c>
      <c r="F8" s="53">
        <v>2</v>
      </c>
      <c r="G8" s="38">
        <v>0</v>
      </c>
      <c r="H8" s="39">
        <f>G8*100/C8</f>
        <v>0</v>
      </c>
      <c r="I8" s="38">
        <v>0</v>
      </c>
      <c r="J8" s="39">
        <f>I8*100/C8</f>
        <v>0</v>
      </c>
      <c r="K8" s="38">
        <v>2</v>
      </c>
      <c r="L8" s="40">
        <f>K8*100/C8</f>
        <v>10.526315789473685</v>
      </c>
      <c r="M8" s="38">
        <v>15</v>
      </c>
      <c r="N8" s="40">
        <f>M8*100/C8</f>
        <v>78.94736842105263</v>
      </c>
      <c r="O8" s="38">
        <v>2</v>
      </c>
      <c r="P8" s="40">
        <f>O8*100/C8</f>
        <v>10.526315789473685</v>
      </c>
      <c r="Q8" s="162" t="s">
        <v>412</v>
      </c>
    </row>
    <row r="9" spans="1:19" s="17" customFormat="1" ht="15.6" customHeight="1">
      <c r="A9" s="52">
        <v>2</v>
      </c>
      <c r="B9" s="60" t="s">
        <v>65</v>
      </c>
      <c r="C9" s="54">
        <f>SUM(G9,I9,K9,M9,O9)</f>
        <v>30</v>
      </c>
      <c r="D9" s="173"/>
      <c r="E9" s="55">
        <f t="shared" ref="E9:E23" si="1">C9-F9</f>
        <v>19</v>
      </c>
      <c r="F9" s="53">
        <v>11</v>
      </c>
      <c r="G9" s="38">
        <v>0</v>
      </c>
      <c r="H9" s="39">
        <f t="shared" ref="H9" si="2">G9*100/C9</f>
        <v>0</v>
      </c>
      <c r="I9" s="38">
        <v>0</v>
      </c>
      <c r="J9" s="39">
        <f t="shared" ref="J9" si="3">I9*100/C9</f>
        <v>0</v>
      </c>
      <c r="K9" s="38">
        <v>1</v>
      </c>
      <c r="L9" s="40">
        <f t="shared" ref="L9" si="4">K9*100/C9</f>
        <v>3.3333333333333335</v>
      </c>
      <c r="M9" s="38">
        <v>25</v>
      </c>
      <c r="N9" s="40">
        <f t="shared" ref="N9:N42" si="5">M9*100/C9</f>
        <v>83.333333333333329</v>
      </c>
      <c r="O9" s="38">
        <v>4</v>
      </c>
      <c r="P9" s="40">
        <f t="shared" ref="P9:P42" si="6">O9*100/C9</f>
        <v>13.333333333333334</v>
      </c>
      <c r="Q9" s="188" t="s">
        <v>413</v>
      </c>
    </row>
    <row r="10" spans="1:19" s="17" customFormat="1" ht="15.6" customHeight="1">
      <c r="A10" s="52">
        <v>3</v>
      </c>
      <c r="B10" s="88" t="s">
        <v>112</v>
      </c>
      <c r="C10" s="57">
        <f>SUM(G10,I10,K10,M10,O10)</f>
        <v>25</v>
      </c>
      <c r="D10" s="176"/>
      <c r="E10" s="58">
        <f t="shared" si="1"/>
        <v>22</v>
      </c>
      <c r="F10" s="53">
        <v>3</v>
      </c>
      <c r="G10" s="38">
        <v>0</v>
      </c>
      <c r="H10" s="39">
        <f>G10*100/C10</f>
        <v>0</v>
      </c>
      <c r="I10" s="38">
        <v>0</v>
      </c>
      <c r="J10" s="39">
        <f>I10*100/C10</f>
        <v>0</v>
      </c>
      <c r="K10" s="38">
        <v>1</v>
      </c>
      <c r="L10" s="40">
        <f>K10*100/C10</f>
        <v>4</v>
      </c>
      <c r="M10" s="38">
        <v>20</v>
      </c>
      <c r="N10" s="40">
        <f t="shared" si="5"/>
        <v>80</v>
      </c>
      <c r="O10" s="38">
        <v>4</v>
      </c>
      <c r="P10" s="40">
        <f t="shared" si="6"/>
        <v>16</v>
      </c>
      <c r="Q10" s="163" t="s">
        <v>415</v>
      </c>
    </row>
    <row r="11" spans="1:19" s="17" customFormat="1" ht="15.6" customHeight="1">
      <c r="A11" s="52">
        <v>4</v>
      </c>
      <c r="B11" s="88" t="s">
        <v>115</v>
      </c>
      <c r="C11" s="57">
        <f>SUM(G11,I11,K11,M11,O11)</f>
        <v>35</v>
      </c>
      <c r="D11" s="176"/>
      <c r="E11" s="58">
        <f>C11-F11</f>
        <v>31</v>
      </c>
      <c r="F11" s="59">
        <v>4</v>
      </c>
      <c r="G11" s="38">
        <v>0</v>
      </c>
      <c r="H11" s="39">
        <f>G11*100/C11</f>
        <v>0</v>
      </c>
      <c r="I11" s="38">
        <v>0</v>
      </c>
      <c r="J11" s="39">
        <f>I11*100/C11</f>
        <v>0</v>
      </c>
      <c r="K11" s="38">
        <v>2</v>
      </c>
      <c r="L11" s="40">
        <f>K11*100/C11</f>
        <v>5.7142857142857144</v>
      </c>
      <c r="M11" s="38">
        <v>26</v>
      </c>
      <c r="N11" s="40">
        <f>M11*100/C11</f>
        <v>74.285714285714292</v>
      </c>
      <c r="O11" s="38">
        <v>7</v>
      </c>
      <c r="P11" s="40">
        <f>O11*100/C11</f>
        <v>20</v>
      </c>
      <c r="Q11" s="163" t="s">
        <v>421</v>
      </c>
    </row>
    <row r="12" spans="1:19" s="17" customFormat="1" ht="15.6" customHeight="1">
      <c r="A12" s="52">
        <v>5</v>
      </c>
      <c r="B12" s="88" t="s">
        <v>114</v>
      </c>
      <c r="C12" s="57">
        <f t="shared" ref="C12:C24" si="7">SUM(G12,I12,K12,M12,O12)</f>
        <v>15</v>
      </c>
      <c r="D12" s="176">
        <v>1</v>
      </c>
      <c r="E12" s="58">
        <f t="shared" si="1"/>
        <v>13</v>
      </c>
      <c r="F12" s="53">
        <v>2</v>
      </c>
      <c r="G12" s="38">
        <v>0</v>
      </c>
      <c r="H12" s="39">
        <f>G12*100/C12</f>
        <v>0</v>
      </c>
      <c r="I12" s="38">
        <v>0</v>
      </c>
      <c r="J12" s="39">
        <f>I12*100/C12</f>
        <v>0</v>
      </c>
      <c r="K12" s="38">
        <v>0</v>
      </c>
      <c r="L12" s="40">
        <f>K12*100/C12</f>
        <v>0</v>
      </c>
      <c r="M12" s="38">
        <v>11</v>
      </c>
      <c r="N12" s="40">
        <f t="shared" si="5"/>
        <v>73.333333333333329</v>
      </c>
      <c r="O12" s="38">
        <v>4</v>
      </c>
      <c r="P12" s="40">
        <f t="shared" si="6"/>
        <v>26.666666666666668</v>
      </c>
      <c r="Q12" s="163" t="s">
        <v>416</v>
      </c>
    </row>
    <row r="13" spans="1:19" s="17" customFormat="1" ht="15.6" customHeight="1">
      <c r="A13" s="52">
        <v>6</v>
      </c>
      <c r="B13" s="88" t="s">
        <v>116</v>
      </c>
      <c r="C13" s="57">
        <f t="shared" si="7"/>
        <v>23</v>
      </c>
      <c r="D13" s="173"/>
      <c r="E13" s="58">
        <f t="shared" si="1"/>
        <v>23</v>
      </c>
      <c r="F13" s="53">
        <v>0</v>
      </c>
      <c r="G13" s="38">
        <v>0</v>
      </c>
      <c r="H13" s="39">
        <f>G13*100/C13</f>
        <v>0</v>
      </c>
      <c r="I13" s="38">
        <v>0</v>
      </c>
      <c r="J13" s="39">
        <f>I13*100/C13</f>
        <v>0</v>
      </c>
      <c r="K13" s="38">
        <v>0</v>
      </c>
      <c r="L13" s="40">
        <f>K13*100/C13</f>
        <v>0</v>
      </c>
      <c r="M13" s="38">
        <v>20</v>
      </c>
      <c r="N13" s="40">
        <f t="shared" si="5"/>
        <v>86.956521739130437</v>
      </c>
      <c r="O13" s="38">
        <v>3</v>
      </c>
      <c r="P13" s="40">
        <f t="shared" si="6"/>
        <v>13.043478260869565</v>
      </c>
      <c r="Q13" s="163" t="s">
        <v>422</v>
      </c>
    </row>
    <row r="14" spans="1:19" s="17" customFormat="1" ht="15.6" customHeight="1">
      <c r="A14" s="52">
        <v>7</v>
      </c>
      <c r="B14" s="88" t="s">
        <v>118</v>
      </c>
      <c r="C14" s="57">
        <f t="shared" si="7"/>
        <v>36</v>
      </c>
      <c r="D14" s="176"/>
      <c r="E14" s="58">
        <f t="shared" si="1"/>
        <v>28</v>
      </c>
      <c r="F14" s="53">
        <v>8</v>
      </c>
      <c r="G14" s="38">
        <v>0</v>
      </c>
      <c r="H14" s="39">
        <f t="shared" ref="H14:H24" si="8">G14*100/C14</f>
        <v>0</v>
      </c>
      <c r="I14" s="38">
        <v>0</v>
      </c>
      <c r="J14" s="39">
        <f t="shared" ref="J14:J24" si="9">I14*100/C14</f>
        <v>0</v>
      </c>
      <c r="K14" s="38">
        <v>4</v>
      </c>
      <c r="L14" s="40">
        <f t="shared" ref="L14:L24" si="10">K14*100/C14</f>
        <v>11.111111111111111</v>
      </c>
      <c r="M14" s="38">
        <v>28</v>
      </c>
      <c r="N14" s="40">
        <f t="shared" si="5"/>
        <v>77.777777777777771</v>
      </c>
      <c r="O14" s="38">
        <v>4</v>
      </c>
      <c r="P14" s="40">
        <f t="shared" si="6"/>
        <v>11.111111111111111</v>
      </c>
      <c r="Q14" s="163" t="s">
        <v>417</v>
      </c>
    </row>
    <row r="15" spans="1:19" s="17" customFormat="1" ht="15.6" customHeight="1">
      <c r="A15" s="52">
        <v>8</v>
      </c>
      <c r="B15" s="97" t="s">
        <v>119</v>
      </c>
      <c r="C15" s="57">
        <f t="shared" si="7"/>
        <v>14</v>
      </c>
      <c r="D15" s="176"/>
      <c r="E15" s="58">
        <f t="shared" si="1"/>
        <v>12</v>
      </c>
      <c r="F15" s="53">
        <v>2</v>
      </c>
      <c r="G15" s="38">
        <v>0</v>
      </c>
      <c r="H15" s="39">
        <f t="shared" si="8"/>
        <v>0</v>
      </c>
      <c r="I15" s="38">
        <v>0</v>
      </c>
      <c r="J15" s="39">
        <f t="shared" si="9"/>
        <v>0</v>
      </c>
      <c r="K15" s="38">
        <v>0</v>
      </c>
      <c r="L15" s="40">
        <f t="shared" si="10"/>
        <v>0</v>
      </c>
      <c r="M15" s="38">
        <v>11</v>
      </c>
      <c r="N15" s="40">
        <f t="shared" si="5"/>
        <v>78.571428571428569</v>
      </c>
      <c r="O15" s="38">
        <v>3</v>
      </c>
      <c r="P15" s="40">
        <f t="shared" si="6"/>
        <v>21.428571428571427</v>
      </c>
      <c r="Q15" s="233" t="s">
        <v>418</v>
      </c>
    </row>
    <row r="16" spans="1:19" s="17" customFormat="1" ht="15.6" customHeight="1">
      <c r="A16" s="52">
        <v>9</v>
      </c>
      <c r="B16" s="88" t="s">
        <v>120</v>
      </c>
      <c r="C16" s="57">
        <f t="shared" si="7"/>
        <v>28</v>
      </c>
      <c r="D16" s="176"/>
      <c r="E16" s="58">
        <f t="shared" si="1"/>
        <v>22</v>
      </c>
      <c r="F16" s="53">
        <v>6</v>
      </c>
      <c r="G16" s="38">
        <v>0</v>
      </c>
      <c r="H16" s="39">
        <f t="shared" si="8"/>
        <v>0</v>
      </c>
      <c r="I16" s="38">
        <v>0</v>
      </c>
      <c r="J16" s="39">
        <f t="shared" si="9"/>
        <v>0</v>
      </c>
      <c r="K16" s="38">
        <v>0</v>
      </c>
      <c r="L16" s="40">
        <f t="shared" si="10"/>
        <v>0</v>
      </c>
      <c r="M16" s="38">
        <v>23</v>
      </c>
      <c r="N16" s="40">
        <f t="shared" si="5"/>
        <v>82.142857142857139</v>
      </c>
      <c r="O16" s="38">
        <v>5</v>
      </c>
      <c r="P16" s="40">
        <f t="shared" si="6"/>
        <v>17.857142857142858</v>
      </c>
      <c r="Q16" s="234"/>
    </row>
    <row r="17" spans="1:17" s="17" customFormat="1" ht="15.6" customHeight="1">
      <c r="A17" s="52">
        <v>10</v>
      </c>
      <c r="B17" s="88" t="s">
        <v>122</v>
      </c>
      <c r="C17" s="57">
        <f t="shared" si="7"/>
        <v>30</v>
      </c>
      <c r="D17" s="176"/>
      <c r="E17" s="58">
        <f t="shared" si="1"/>
        <v>23</v>
      </c>
      <c r="F17" s="53">
        <v>7</v>
      </c>
      <c r="G17" s="38">
        <v>0</v>
      </c>
      <c r="H17" s="39">
        <f t="shared" si="8"/>
        <v>0</v>
      </c>
      <c r="I17" s="38">
        <v>0</v>
      </c>
      <c r="J17" s="39">
        <f t="shared" si="9"/>
        <v>0</v>
      </c>
      <c r="K17" s="38">
        <v>0</v>
      </c>
      <c r="L17" s="40">
        <f t="shared" si="10"/>
        <v>0</v>
      </c>
      <c r="M17" s="38">
        <v>19</v>
      </c>
      <c r="N17" s="40">
        <f t="shared" si="5"/>
        <v>63.333333333333336</v>
      </c>
      <c r="O17" s="38">
        <v>11</v>
      </c>
      <c r="P17" s="40">
        <f t="shared" si="6"/>
        <v>36.666666666666664</v>
      </c>
      <c r="Q17" s="163" t="s">
        <v>419</v>
      </c>
    </row>
    <row r="18" spans="1:17" s="17" customFormat="1" ht="15.6" customHeight="1">
      <c r="A18" s="52">
        <v>11</v>
      </c>
      <c r="B18" s="88" t="s">
        <v>123</v>
      </c>
      <c r="C18" s="57">
        <f t="shared" si="7"/>
        <v>36</v>
      </c>
      <c r="D18" s="173"/>
      <c r="E18" s="58">
        <f t="shared" si="1"/>
        <v>28</v>
      </c>
      <c r="F18" s="53">
        <v>8</v>
      </c>
      <c r="G18" s="38">
        <v>0</v>
      </c>
      <c r="H18" s="39">
        <f t="shared" si="8"/>
        <v>0</v>
      </c>
      <c r="I18" s="38">
        <v>0</v>
      </c>
      <c r="J18" s="39">
        <f t="shared" si="9"/>
        <v>0</v>
      </c>
      <c r="K18" s="38">
        <v>1</v>
      </c>
      <c r="L18" s="40">
        <f t="shared" si="10"/>
        <v>2.7777777777777777</v>
      </c>
      <c r="M18" s="38">
        <v>29</v>
      </c>
      <c r="N18" s="40">
        <f t="shared" si="5"/>
        <v>80.555555555555557</v>
      </c>
      <c r="O18" s="38">
        <v>6</v>
      </c>
      <c r="P18" s="40">
        <f t="shared" si="6"/>
        <v>16.666666666666668</v>
      </c>
      <c r="Q18" s="163" t="s">
        <v>423</v>
      </c>
    </row>
    <row r="19" spans="1:17" s="17" customFormat="1" ht="15.6" customHeight="1">
      <c r="A19" s="52">
        <v>12</v>
      </c>
      <c r="B19" s="88" t="s">
        <v>125</v>
      </c>
      <c r="C19" s="57">
        <f t="shared" si="7"/>
        <v>24</v>
      </c>
      <c r="D19" s="176"/>
      <c r="E19" s="58">
        <f t="shared" si="1"/>
        <v>19</v>
      </c>
      <c r="F19" s="53">
        <v>5</v>
      </c>
      <c r="G19" s="38">
        <v>0</v>
      </c>
      <c r="H19" s="39">
        <f t="shared" si="8"/>
        <v>0</v>
      </c>
      <c r="I19" s="38">
        <v>0</v>
      </c>
      <c r="J19" s="39">
        <f t="shared" si="9"/>
        <v>0</v>
      </c>
      <c r="K19" s="38">
        <v>1</v>
      </c>
      <c r="L19" s="40">
        <f t="shared" si="10"/>
        <v>4.166666666666667</v>
      </c>
      <c r="M19" s="38">
        <v>15</v>
      </c>
      <c r="N19" s="40">
        <f t="shared" si="5"/>
        <v>62.5</v>
      </c>
      <c r="O19" s="38">
        <v>8</v>
      </c>
      <c r="P19" s="40">
        <f t="shared" si="6"/>
        <v>33.333333333333336</v>
      </c>
      <c r="Q19" s="163" t="s">
        <v>424</v>
      </c>
    </row>
    <row r="20" spans="1:17" s="17" customFormat="1" ht="15.6" customHeight="1">
      <c r="A20" s="52">
        <v>13</v>
      </c>
      <c r="B20" s="88" t="s">
        <v>126</v>
      </c>
      <c r="C20" s="57">
        <f>SUM(G20,I20,K20,M20,O20)</f>
        <v>33</v>
      </c>
      <c r="D20" s="173">
        <v>28</v>
      </c>
      <c r="E20" s="58">
        <f t="shared" si="1"/>
        <v>23</v>
      </c>
      <c r="F20" s="53">
        <v>10</v>
      </c>
      <c r="G20" s="38">
        <v>0</v>
      </c>
      <c r="H20" s="39">
        <f t="shared" si="8"/>
        <v>0</v>
      </c>
      <c r="I20" s="38">
        <v>0</v>
      </c>
      <c r="J20" s="39">
        <f t="shared" si="9"/>
        <v>0</v>
      </c>
      <c r="K20" s="38">
        <v>3</v>
      </c>
      <c r="L20" s="40">
        <f t="shared" si="10"/>
        <v>9.0909090909090917</v>
      </c>
      <c r="M20" s="38">
        <v>24</v>
      </c>
      <c r="N20" s="40">
        <f t="shared" si="5"/>
        <v>72.727272727272734</v>
      </c>
      <c r="O20" s="38">
        <v>6</v>
      </c>
      <c r="P20" s="40">
        <f t="shared" si="6"/>
        <v>18.181818181818183</v>
      </c>
      <c r="Q20" s="163" t="s">
        <v>425</v>
      </c>
    </row>
    <row r="21" spans="1:17" s="17" customFormat="1" ht="15.6" customHeight="1">
      <c r="A21" s="52">
        <v>14</v>
      </c>
      <c r="B21" s="88" t="s">
        <v>127</v>
      </c>
      <c r="C21" s="57">
        <f t="shared" si="7"/>
        <v>20</v>
      </c>
      <c r="D21" s="176"/>
      <c r="E21" s="58">
        <f t="shared" si="1"/>
        <v>18</v>
      </c>
      <c r="F21" s="59">
        <v>2</v>
      </c>
      <c r="G21" s="38">
        <v>0</v>
      </c>
      <c r="H21" s="39">
        <f t="shared" si="8"/>
        <v>0</v>
      </c>
      <c r="I21" s="38">
        <v>0</v>
      </c>
      <c r="J21" s="39">
        <f t="shared" si="9"/>
        <v>0</v>
      </c>
      <c r="K21" s="38">
        <v>1</v>
      </c>
      <c r="L21" s="40">
        <f t="shared" si="10"/>
        <v>5</v>
      </c>
      <c r="M21" s="38">
        <v>16</v>
      </c>
      <c r="N21" s="40">
        <f t="shared" si="5"/>
        <v>80</v>
      </c>
      <c r="O21" s="38">
        <v>3</v>
      </c>
      <c r="P21" s="40">
        <f t="shared" si="6"/>
        <v>15</v>
      </c>
      <c r="Q21" s="163" t="s">
        <v>426</v>
      </c>
    </row>
    <row r="22" spans="1:17" s="17" customFormat="1" ht="15.6" customHeight="1">
      <c r="A22" s="52">
        <v>15</v>
      </c>
      <c r="B22" s="88" t="s">
        <v>131</v>
      </c>
      <c r="C22" s="57">
        <f t="shared" si="7"/>
        <v>48</v>
      </c>
      <c r="D22" s="176">
        <v>14</v>
      </c>
      <c r="E22" s="58">
        <f>C22-F22</f>
        <v>40</v>
      </c>
      <c r="F22" s="53">
        <v>8</v>
      </c>
      <c r="G22" s="38">
        <v>0</v>
      </c>
      <c r="H22" s="39">
        <f t="shared" si="8"/>
        <v>0</v>
      </c>
      <c r="I22" s="38">
        <v>1</v>
      </c>
      <c r="J22" s="39">
        <f t="shared" si="9"/>
        <v>2.0833333333333335</v>
      </c>
      <c r="K22" s="38">
        <v>3</v>
      </c>
      <c r="L22" s="40">
        <f t="shared" si="10"/>
        <v>6.25</v>
      </c>
      <c r="M22" s="38">
        <v>33</v>
      </c>
      <c r="N22" s="40">
        <f t="shared" si="5"/>
        <v>68.75</v>
      </c>
      <c r="O22" s="38">
        <v>11</v>
      </c>
      <c r="P22" s="40">
        <f t="shared" si="6"/>
        <v>22.916666666666668</v>
      </c>
      <c r="Q22" s="163" t="s">
        <v>427</v>
      </c>
    </row>
    <row r="23" spans="1:17" s="17" customFormat="1" ht="15.6" customHeight="1">
      <c r="A23" s="52">
        <v>16</v>
      </c>
      <c r="B23" s="88" t="s">
        <v>129</v>
      </c>
      <c r="C23" s="57">
        <f t="shared" si="7"/>
        <v>43</v>
      </c>
      <c r="D23" s="173">
        <v>3</v>
      </c>
      <c r="E23" s="58">
        <f t="shared" si="1"/>
        <v>39</v>
      </c>
      <c r="F23" s="53">
        <v>4</v>
      </c>
      <c r="G23" s="38">
        <v>0</v>
      </c>
      <c r="H23" s="39">
        <f t="shared" si="8"/>
        <v>0</v>
      </c>
      <c r="I23" s="38">
        <v>0</v>
      </c>
      <c r="J23" s="39">
        <f t="shared" si="9"/>
        <v>0</v>
      </c>
      <c r="K23" s="38">
        <v>4</v>
      </c>
      <c r="L23" s="40">
        <f t="shared" si="10"/>
        <v>9.3023255813953494</v>
      </c>
      <c r="M23" s="38">
        <v>25</v>
      </c>
      <c r="N23" s="40">
        <f t="shared" si="5"/>
        <v>58.139534883720927</v>
      </c>
      <c r="O23" s="38">
        <v>14</v>
      </c>
      <c r="P23" s="40">
        <f t="shared" si="6"/>
        <v>32.558139534883722</v>
      </c>
      <c r="Q23" s="189" t="s">
        <v>428</v>
      </c>
    </row>
    <row r="24" spans="1:17" s="17" customFormat="1" ht="15.6" customHeight="1">
      <c r="A24" s="52">
        <v>17</v>
      </c>
      <c r="B24" s="88" t="s">
        <v>134</v>
      </c>
      <c r="C24" s="57">
        <f t="shared" si="7"/>
        <v>57</v>
      </c>
      <c r="D24" s="176">
        <v>33</v>
      </c>
      <c r="E24" s="58">
        <f>C24-F24</f>
        <v>55</v>
      </c>
      <c r="F24" s="53">
        <v>2</v>
      </c>
      <c r="G24" s="38">
        <v>0</v>
      </c>
      <c r="H24" s="39">
        <f t="shared" si="8"/>
        <v>0</v>
      </c>
      <c r="I24" s="38">
        <v>1</v>
      </c>
      <c r="J24" s="39">
        <f t="shared" si="9"/>
        <v>1.7543859649122806</v>
      </c>
      <c r="K24" s="38">
        <v>2</v>
      </c>
      <c r="L24" s="40">
        <f t="shared" si="10"/>
        <v>3.5087719298245612</v>
      </c>
      <c r="M24" s="38">
        <v>41</v>
      </c>
      <c r="N24" s="40">
        <f t="shared" si="5"/>
        <v>71.929824561403507</v>
      </c>
      <c r="O24" s="38">
        <v>13</v>
      </c>
      <c r="P24" s="40">
        <f t="shared" si="6"/>
        <v>22.807017543859651</v>
      </c>
      <c r="Q24" s="163" t="s">
        <v>420</v>
      </c>
    </row>
    <row r="25" spans="1:17" s="17" customFormat="1" ht="15.6" customHeight="1">
      <c r="A25" s="52">
        <v>18</v>
      </c>
      <c r="B25" s="88" t="s">
        <v>271</v>
      </c>
      <c r="C25" s="57">
        <f>SUM(G25,I25,K25,M25,O25)</f>
        <v>30</v>
      </c>
      <c r="D25" s="176"/>
      <c r="E25" s="58">
        <f t="shared" ref="E25:E40" si="11">C25-F25</f>
        <v>20</v>
      </c>
      <c r="F25" s="53">
        <v>10</v>
      </c>
      <c r="G25" s="38">
        <v>0</v>
      </c>
      <c r="H25" s="39">
        <f>G25*100/C25</f>
        <v>0</v>
      </c>
      <c r="I25" s="38">
        <v>0</v>
      </c>
      <c r="J25" s="39">
        <f>I25*100/C25</f>
        <v>0</v>
      </c>
      <c r="K25" s="38">
        <v>0</v>
      </c>
      <c r="L25" s="40">
        <f>K25*100/C25</f>
        <v>0</v>
      </c>
      <c r="M25" s="38">
        <v>23</v>
      </c>
      <c r="N25" s="40">
        <f t="shared" si="5"/>
        <v>76.666666666666671</v>
      </c>
      <c r="O25" s="38">
        <v>7</v>
      </c>
      <c r="P25" s="40">
        <f t="shared" si="6"/>
        <v>23.333333333333332</v>
      </c>
      <c r="Q25" s="163" t="s">
        <v>429</v>
      </c>
    </row>
    <row r="26" spans="1:17" s="17" customFormat="1" ht="15.6" customHeight="1">
      <c r="A26" s="52">
        <v>19</v>
      </c>
      <c r="B26" s="88" t="s">
        <v>272</v>
      </c>
      <c r="C26" s="57">
        <f>SUM(G26,I26,K26,M26,O26)</f>
        <v>26</v>
      </c>
      <c r="D26" s="173"/>
      <c r="E26" s="58">
        <f t="shared" si="11"/>
        <v>20</v>
      </c>
      <c r="F26" s="53">
        <v>6</v>
      </c>
      <c r="G26" s="38">
        <v>0</v>
      </c>
      <c r="H26" s="39">
        <f>G26*100/C26</f>
        <v>0</v>
      </c>
      <c r="I26" s="38">
        <v>0</v>
      </c>
      <c r="J26" s="39">
        <f>I26*100/C26</f>
        <v>0</v>
      </c>
      <c r="K26" s="38">
        <v>1</v>
      </c>
      <c r="L26" s="40">
        <f>K26*100/C26</f>
        <v>3.8461538461538463</v>
      </c>
      <c r="M26" s="38">
        <v>22</v>
      </c>
      <c r="N26" s="40">
        <f t="shared" si="5"/>
        <v>84.615384615384613</v>
      </c>
      <c r="O26" s="38">
        <v>3</v>
      </c>
      <c r="P26" s="40">
        <f t="shared" si="6"/>
        <v>11.538461538461538</v>
      </c>
      <c r="Q26" s="163" t="s">
        <v>426</v>
      </c>
    </row>
    <row r="27" spans="1:17" s="17" customFormat="1" ht="15.6" customHeight="1">
      <c r="A27" s="52">
        <v>20</v>
      </c>
      <c r="B27" s="88" t="s">
        <v>273</v>
      </c>
      <c r="C27" s="57">
        <f t="shared" ref="C27:C41" si="12">SUM(G27,I27,K27,M27,O27)</f>
        <v>51</v>
      </c>
      <c r="D27" s="173"/>
      <c r="E27" s="58">
        <f t="shared" si="11"/>
        <v>39</v>
      </c>
      <c r="F27" s="53">
        <v>12</v>
      </c>
      <c r="G27" s="38">
        <v>0</v>
      </c>
      <c r="H27" s="39">
        <f>G27*100/C27</f>
        <v>0</v>
      </c>
      <c r="I27" s="38">
        <v>0</v>
      </c>
      <c r="J27" s="39">
        <f>I27*100/C27</f>
        <v>0</v>
      </c>
      <c r="K27" s="38">
        <v>1</v>
      </c>
      <c r="L27" s="40">
        <f>K27*100/C27</f>
        <v>1.9607843137254901</v>
      </c>
      <c r="M27" s="38">
        <v>34</v>
      </c>
      <c r="N27" s="40">
        <f t="shared" si="5"/>
        <v>66.666666666666671</v>
      </c>
      <c r="O27" s="38">
        <v>16</v>
      </c>
      <c r="P27" s="40">
        <f t="shared" si="6"/>
        <v>31.372549019607842</v>
      </c>
      <c r="Q27" s="163" t="s">
        <v>430</v>
      </c>
    </row>
    <row r="28" spans="1:17" s="17" customFormat="1" ht="15.6" customHeight="1">
      <c r="A28" s="52">
        <v>21</v>
      </c>
      <c r="B28" s="88" t="s">
        <v>275</v>
      </c>
      <c r="C28" s="57">
        <f t="shared" si="12"/>
        <v>41</v>
      </c>
      <c r="D28" s="176"/>
      <c r="E28" s="58">
        <f t="shared" si="11"/>
        <v>35</v>
      </c>
      <c r="F28" s="53">
        <v>6</v>
      </c>
      <c r="G28" s="38">
        <v>0</v>
      </c>
      <c r="H28" s="39">
        <f>G28*100/C28</f>
        <v>0</v>
      </c>
      <c r="I28" s="38">
        <v>0</v>
      </c>
      <c r="J28" s="39">
        <f>I28*100/C28</f>
        <v>0</v>
      </c>
      <c r="K28" s="38">
        <v>1</v>
      </c>
      <c r="L28" s="40">
        <f>K28*100/C28</f>
        <v>2.4390243902439024</v>
      </c>
      <c r="M28" s="38">
        <v>32</v>
      </c>
      <c r="N28" s="40">
        <f t="shared" si="5"/>
        <v>78.048780487804876</v>
      </c>
      <c r="O28" s="38">
        <v>8</v>
      </c>
      <c r="P28" s="40">
        <f t="shared" si="6"/>
        <v>19.512195121951219</v>
      </c>
      <c r="Q28" s="163" t="s">
        <v>431</v>
      </c>
    </row>
    <row r="29" spans="1:17" s="17" customFormat="1" ht="15.6" customHeight="1">
      <c r="A29" s="52">
        <v>22</v>
      </c>
      <c r="B29" s="88" t="s">
        <v>278</v>
      </c>
      <c r="C29" s="57">
        <f t="shared" si="12"/>
        <v>31</v>
      </c>
      <c r="D29" s="176"/>
      <c r="E29" s="58">
        <f t="shared" si="11"/>
        <v>23</v>
      </c>
      <c r="F29" s="59">
        <v>8</v>
      </c>
      <c r="G29" s="38">
        <v>0</v>
      </c>
      <c r="H29" s="39">
        <f t="shared" ref="H29:H36" si="13">G29*100/C29</f>
        <v>0</v>
      </c>
      <c r="I29" s="38">
        <v>0</v>
      </c>
      <c r="J29" s="39">
        <f t="shared" ref="J29:J36" si="14">I29*100/C29</f>
        <v>0</v>
      </c>
      <c r="K29" s="38">
        <v>2</v>
      </c>
      <c r="L29" s="40">
        <f t="shared" ref="L29:L36" si="15">K29*100/C29</f>
        <v>6.4516129032258061</v>
      </c>
      <c r="M29" s="38">
        <v>22</v>
      </c>
      <c r="N29" s="40">
        <f t="shared" si="5"/>
        <v>70.967741935483872</v>
      </c>
      <c r="O29" s="38">
        <v>7</v>
      </c>
      <c r="P29" s="40">
        <f t="shared" si="6"/>
        <v>22.580645161290324</v>
      </c>
      <c r="Q29" s="163" t="s">
        <v>442</v>
      </c>
    </row>
    <row r="30" spans="1:17" s="17" customFormat="1" ht="15.6" customHeight="1">
      <c r="A30" s="52">
        <v>23</v>
      </c>
      <c r="B30" s="88" t="s">
        <v>279</v>
      </c>
      <c r="C30" s="57">
        <f t="shared" si="12"/>
        <v>30</v>
      </c>
      <c r="D30" s="176"/>
      <c r="E30" s="58">
        <f t="shared" si="11"/>
        <v>19</v>
      </c>
      <c r="F30" s="53">
        <v>11</v>
      </c>
      <c r="G30" s="38">
        <v>0</v>
      </c>
      <c r="H30" s="39">
        <f t="shared" si="13"/>
        <v>0</v>
      </c>
      <c r="I30" s="38">
        <v>0</v>
      </c>
      <c r="J30" s="39">
        <f t="shared" si="14"/>
        <v>0</v>
      </c>
      <c r="K30" s="38">
        <v>2</v>
      </c>
      <c r="L30" s="40">
        <f t="shared" si="15"/>
        <v>6.666666666666667</v>
      </c>
      <c r="M30" s="38">
        <v>21</v>
      </c>
      <c r="N30" s="40">
        <f t="shared" si="5"/>
        <v>70</v>
      </c>
      <c r="O30" s="38">
        <v>7</v>
      </c>
      <c r="P30" s="40">
        <f t="shared" si="6"/>
        <v>23.333333333333332</v>
      </c>
      <c r="Q30" s="163" t="s">
        <v>432</v>
      </c>
    </row>
    <row r="31" spans="1:17" s="17" customFormat="1" ht="15.6" customHeight="1">
      <c r="A31" s="52">
        <v>24</v>
      </c>
      <c r="B31" s="88" t="s">
        <v>281</v>
      </c>
      <c r="C31" s="57">
        <f t="shared" si="12"/>
        <v>39</v>
      </c>
      <c r="D31" s="176">
        <v>1</v>
      </c>
      <c r="E31" s="58">
        <f t="shared" si="11"/>
        <v>29</v>
      </c>
      <c r="F31" s="53">
        <v>10</v>
      </c>
      <c r="G31" s="38">
        <v>0</v>
      </c>
      <c r="H31" s="39">
        <f t="shared" si="13"/>
        <v>0</v>
      </c>
      <c r="I31" s="38">
        <v>1</v>
      </c>
      <c r="J31" s="39">
        <f t="shared" si="14"/>
        <v>2.5641025641025643</v>
      </c>
      <c r="K31" s="38">
        <v>1</v>
      </c>
      <c r="L31" s="40">
        <f t="shared" si="15"/>
        <v>2.5641025641025643</v>
      </c>
      <c r="M31" s="38">
        <v>32</v>
      </c>
      <c r="N31" s="40">
        <f t="shared" si="5"/>
        <v>82.051282051282058</v>
      </c>
      <c r="O31" s="38">
        <v>5</v>
      </c>
      <c r="P31" s="40">
        <f t="shared" si="6"/>
        <v>12.820512820512821</v>
      </c>
      <c r="Q31" s="163" t="s">
        <v>433</v>
      </c>
    </row>
    <row r="32" spans="1:17" s="17" customFormat="1" ht="15.6" customHeight="1">
      <c r="A32" s="52">
        <v>25</v>
      </c>
      <c r="B32" s="88" t="s">
        <v>282</v>
      </c>
      <c r="C32" s="57">
        <f t="shared" si="12"/>
        <v>46</v>
      </c>
      <c r="D32" s="173"/>
      <c r="E32" s="58">
        <f t="shared" si="11"/>
        <v>36</v>
      </c>
      <c r="F32" s="53">
        <v>10</v>
      </c>
      <c r="G32" s="38">
        <v>0</v>
      </c>
      <c r="H32" s="39">
        <f t="shared" si="13"/>
        <v>0</v>
      </c>
      <c r="I32" s="38">
        <v>0</v>
      </c>
      <c r="J32" s="39">
        <f t="shared" si="14"/>
        <v>0</v>
      </c>
      <c r="K32" s="38">
        <v>1</v>
      </c>
      <c r="L32" s="40">
        <f t="shared" si="15"/>
        <v>2.1739130434782608</v>
      </c>
      <c r="M32" s="38">
        <v>39</v>
      </c>
      <c r="N32" s="40">
        <f t="shared" si="5"/>
        <v>84.782608695652172</v>
      </c>
      <c r="O32" s="38">
        <v>6</v>
      </c>
      <c r="P32" s="40">
        <f t="shared" si="6"/>
        <v>13.043478260869565</v>
      </c>
      <c r="Q32" s="163" t="s">
        <v>443</v>
      </c>
    </row>
    <row r="33" spans="1:19" s="17" customFormat="1" ht="15.6" customHeight="1">
      <c r="A33" s="52">
        <v>26</v>
      </c>
      <c r="B33" s="88" t="s">
        <v>285</v>
      </c>
      <c r="C33" s="57">
        <f t="shared" si="12"/>
        <v>46</v>
      </c>
      <c r="D33" s="173"/>
      <c r="E33" s="58">
        <f t="shared" si="11"/>
        <v>36</v>
      </c>
      <c r="F33" s="53">
        <v>10</v>
      </c>
      <c r="G33" s="38">
        <v>0</v>
      </c>
      <c r="H33" s="39">
        <f>G33*100/C33</f>
        <v>0</v>
      </c>
      <c r="I33" s="38">
        <v>0</v>
      </c>
      <c r="J33" s="39">
        <f>I33*100/C33</f>
        <v>0</v>
      </c>
      <c r="K33" s="38">
        <v>1</v>
      </c>
      <c r="L33" s="40">
        <f>K33*100/C33</f>
        <v>2.1739130434782608</v>
      </c>
      <c r="M33" s="38">
        <v>33</v>
      </c>
      <c r="N33" s="40">
        <f t="shared" si="5"/>
        <v>71.739130434782609</v>
      </c>
      <c r="O33" s="38">
        <v>12</v>
      </c>
      <c r="P33" s="40">
        <f t="shared" si="6"/>
        <v>26.086956521739129</v>
      </c>
      <c r="Q33" s="163" t="s">
        <v>434</v>
      </c>
    </row>
    <row r="34" spans="1:19" s="17" customFormat="1" ht="15.6" customHeight="1">
      <c r="A34" s="52">
        <v>27</v>
      </c>
      <c r="B34" s="88" t="s">
        <v>287</v>
      </c>
      <c r="C34" s="57">
        <f t="shared" si="12"/>
        <v>49</v>
      </c>
      <c r="D34" s="173">
        <v>42</v>
      </c>
      <c r="E34" s="58">
        <f>C34-F34</f>
        <v>40</v>
      </c>
      <c r="F34" s="53">
        <v>9</v>
      </c>
      <c r="G34" s="38">
        <v>0</v>
      </c>
      <c r="H34" s="39">
        <f t="shared" ref="H34:H35" si="16">G34*100/C34</f>
        <v>0</v>
      </c>
      <c r="I34" s="38">
        <v>0</v>
      </c>
      <c r="J34" s="39">
        <f t="shared" ref="J34:J35" si="17">I34*100/C34</f>
        <v>0</v>
      </c>
      <c r="K34" s="38">
        <v>2</v>
      </c>
      <c r="L34" s="40">
        <f t="shared" ref="L34:L35" si="18">K34*100/C34</f>
        <v>4.0816326530612246</v>
      </c>
      <c r="M34" s="38">
        <v>38</v>
      </c>
      <c r="N34" s="40">
        <f t="shared" si="5"/>
        <v>77.551020408163268</v>
      </c>
      <c r="O34" s="38">
        <v>9</v>
      </c>
      <c r="P34" s="40">
        <f t="shared" si="6"/>
        <v>18.367346938775512</v>
      </c>
      <c r="Q34" s="163" t="s">
        <v>435</v>
      </c>
    </row>
    <row r="35" spans="1:19" s="17" customFormat="1" ht="15.6" customHeight="1">
      <c r="A35" s="52">
        <v>28</v>
      </c>
      <c r="B35" s="88" t="s">
        <v>292</v>
      </c>
      <c r="C35" s="57">
        <f t="shared" si="12"/>
        <v>30</v>
      </c>
      <c r="D35" s="176">
        <v>7</v>
      </c>
      <c r="E35" s="58">
        <f>C35-F35</f>
        <v>23</v>
      </c>
      <c r="F35" s="53">
        <v>7</v>
      </c>
      <c r="G35" s="38">
        <v>0</v>
      </c>
      <c r="H35" s="39">
        <f t="shared" si="16"/>
        <v>0</v>
      </c>
      <c r="I35" s="38">
        <v>0</v>
      </c>
      <c r="J35" s="39">
        <f t="shared" si="17"/>
        <v>0</v>
      </c>
      <c r="K35" s="38">
        <v>1</v>
      </c>
      <c r="L35" s="40">
        <f t="shared" si="18"/>
        <v>3.3333333333333335</v>
      </c>
      <c r="M35" s="38">
        <v>26</v>
      </c>
      <c r="N35" s="40">
        <f t="shared" si="5"/>
        <v>86.666666666666671</v>
      </c>
      <c r="O35" s="38">
        <v>3</v>
      </c>
      <c r="P35" s="40">
        <f t="shared" si="6"/>
        <v>10</v>
      </c>
      <c r="Q35" s="163" t="s">
        <v>436</v>
      </c>
    </row>
    <row r="36" spans="1:19" s="17" customFormat="1" ht="15.6" customHeight="1">
      <c r="A36" s="52">
        <v>29</v>
      </c>
      <c r="B36" s="88" t="s">
        <v>293</v>
      </c>
      <c r="C36" s="57">
        <f t="shared" si="12"/>
        <v>24</v>
      </c>
      <c r="D36" s="176">
        <v>4</v>
      </c>
      <c r="E36" s="58">
        <f>C36-F36</f>
        <v>21</v>
      </c>
      <c r="F36" s="53">
        <v>3</v>
      </c>
      <c r="G36" s="38">
        <v>0</v>
      </c>
      <c r="H36" s="39">
        <f t="shared" si="13"/>
        <v>0</v>
      </c>
      <c r="I36" s="38">
        <v>4</v>
      </c>
      <c r="J36" s="39">
        <f t="shared" si="14"/>
        <v>16.666666666666668</v>
      </c>
      <c r="K36" s="38">
        <v>2</v>
      </c>
      <c r="L36" s="40">
        <f t="shared" si="15"/>
        <v>8.3333333333333339</v>
      </c>
      <c r="M36" s="38">
        <v>15</v>
      </c>
      <c r="N36" s="40">
        <f t="shared" si="5"/>
        <v>62.5</v>
      </c>
      <c r="O36" s="38">
        <v>3</v>
      </c>
      <c r="P36" s="40">
        <f t="shared" si="6"/>
        <v>12.5</v>
      </c>
      <c r="Q36" s="163" t="s">
        <v>444</v>
      </c>
    </row>
    <row r="37" spans="1:19" s="17" customFormat="1" ht="15.6" customHeight="1">
      <c r="A37" s="52">
        <v>30</v>
      </c>
      <c r="B37" s="88" t="s">
        <v>297</v>
      </c>
      <c r="C37" s="57">
        <f t="shared" si="12"/>
        <v>33</v>
      </c>
      <c r="D37" s="176">
        <v>4</v>
      </c>
      <c r="E37" s="58">
        <f t="shared" si="11"/>
        <v>26</v>
      </c>
      <c r="F37" s="53">
        <v>7</v>
      </c>
      <c r="G37" s="38">
        <v>0</v>
      </c>
      <c r="H37" s="39">
        <f>G37*100/C37</f>
        <v>0</v>
      </c>
      <c r="I37" s="38">
        <v>0</v>
      </c>
      <c r="J37" s="39">
        <f>I37*100/C37</f>
        <v>0</v>
      </c>
      <c r="K37" s="38">
        <v>2</v>
      </c>
      <c r="L37" s="40">
        <f>K37*100/C37</f>
        <v>6.0606060606060606</v>
      </c>
      <c r="M37" s="38">
        <v>19</v>
      </c>
      <c r="N37" s="40">
        <f t="shared" si="5"/>
        <v>57.575757575757578</v>
      </c>
      <c r="O37" s="38">
        <v>12</v>
      </c>
      <c r="P37" s="40">
        <f t="shared" si="6"/>
        <v>36.363636363636367</v>
      </c>
      <c r="Q37" s="163" t="s">
        <v>437</v>
      </c>
    </row>
    <row r="38" spans="1:19" s="17" customFormat="1" ht="15.6" customHeight="1">
      <c r="A38" s="52">
        <v>31</v>
      </c>
      <c r="B38" s="88" t="s">
        <v>298</v>
      </c>
      <c r="C38" s="57">
        <f t="shared" si="12"/>
        <v>49</v>
      </c>
      <c r="D38" s="173">
        <v>1</v>
      </c>
      <c r="E38" s="58">
        <f t="shared" si="11"/>
        <v>44</v>
      </c>
      <c r="F38" s="53">
        <v>5</v>
      </c>
      <c r="G38" s="38">
        <v>0</v>
      </c>
      <c r="H38" s="39">
        <f t="shared" ref="H38:H42" si="19">G38*100/C38</f>
        <v>0</v>
      </c>
      <c r="I38" s="38">
        <v>0</v>
      </c>
      <c r="J38" s="39">
        <f t="shared" ref="J38:J42" si="20">I38*100/C38</f>
        <v>0</v>
      </c>
      <c r="K38" s="38">
        <v>0</v>
      </c>
      <c r="L38" s="40">
        <f t="shared" ref="L38:L42" si="21">K38*100/C38</f>
        <v>0</v>
      </c>
      <c r="M38" s="38">
        <v>38</v>
      </c>
      <c r="N38" s="40">
        <f t="shared" si="5"/>
        <v>77.551020408163268</v>
      </c>
      <c r="O38" s="38">
        <v>11</v>
      </c>
      <c r="P38" s="40">
        <f t="shared" si="6"/>
        <v>22.448979591836736</v>
      </c>
      <c r="Q38" s="163" t="s">
        <v>438</v>
      </c>
    </row>
    <row r="39" spans="1:19" s="17" customFormat="1" ht="15.6" customHeight="1">
      <c r="A39" s="52">
        <v>32</v>
      </c>
      <c r="B39" s="88" t="s">
        <v>299</v>
      </c>
      <c r="C39" s="57">
        <f t="shared" si="12"/>
        <v>18</v>
      </c>
      <c r="D39" s="173">
        <v>9</v>
      </c>
      <c r="E39" s="58">
        <f t="shared" si="11"/>
        <v>15</v>
      </c>
      <c r="F39" s="53">
        <v>3</v>
      </c>
      <c r="G39" s="38">
        <v>0</v>
      </c>
      <c r="H39" s="39">
        <f t="shared" si="19"/>
        <v>0</v>
      </c>
      <c r="I39" s="38">
        <v>0</v>
      </c>
      <c r="J39" s="39">
        <f t="shared" si="20"/>
        <v>0</v>
      </c>
      <c r="K39" s="38">
        <v>2</v>
      </c>
      <c r="L39" s="40">
        <f t="shared" si="21"/>
        <v>11.111111111111111</v>
      </c>
      <c r="M39" s="38">
        <v>14</v>
      </c>
      <c r="N39" s="40">
        <f t="shared" si="5"/>
        <v>77.777777777777771</v>
      </c>
      <c r="O39" s="38">
        <v>2</v>
      </c>
      <c r="P39" s="40">
        <f t="shared" si="6"/>
        <v>11.111111111111111</v>
      </c>
      <c r="Q39" s="163" t="s">
        <v>414</v>
      </c>
    </row>
    <row r="40" spans="1:19" s="17" customFormat="1" ht="15.6" customHeight="1">
      <c r="A40" s="52">
        <v>33</v>
      </c>
      <c r="B40" s="88" t="s">
        <v>302</v>
      </c>
      <c r="C40" s="57">
        <f t="shared" si="12"/>
        <v>39</v>
      </c>
      <c r="D40" s="176">
        <v>24</v>
      </c>
      <c r="E40" s="58">
        <f t="shared" si="11"/>
        <v>31</v>
      </c>
      <c r="F40" s="53">
        <v>8</v>
      </c>
      <c r="G40" s="38">
        <v>0</v>
      </c>
      <c r="H40" s="39">
        <f t="shared" si="19"/>
        <v>0</v>
      </c>
      <c r="I40" s="38">
        <v>0</v>
      </c>
      <c r="J40" s="39">
        <f t="shared" si="20"/>
        <v>0</v>
      </c>
      <c r="K40" s="38">
        <v>0</v>
      </c>
      <c r="L40" s="40">
        <f t="shared" si="21"/>
        <v>0</v>
      </c>
      <c r="M40" s="38">
        <v>33</v>
      </c>
      <c r="N40" s="40">
        <f t="shared" si="5"/>
        <v>84.615384615384613</v>
      </c>
      <c r="O40" s="38">
        <v>6</v>
      </c>
      <c r="P40" s="40">
        <f t="shared" si="6"/>
        <v>15.384615384615385</v>
      </c>
      <c r="Q40" s="163" t="s">
        <v>439</v>
      </c>
    </row>
    <row r="41" spans="1:19" s="17" customFormat="1" ht="15.6" customHeight="1">
      <c r="A41" s="52">
        <v>34</v>
      </c>
      <c r="B41" s="88" t="s">
        <v>303</v>
      </c>
      <c r="C41" s="57">
        <f t="shared" si="12"/>
        <v>46</v>
      </c>
      <c r="D41" s="176">
        <v>27</v>
      </c>
      <c r="E41" s="58">
        <f>C41-F41</f>
        <v>42</v>
      </c>
      <c r="F41" s="53">
        <v>4</v>
      </c>
      <c r="G41" s="38">
        <v>0</v>
      </c>
      <c r="H41" s="39">
        <f t="shared" si="19"/>
        <v>0</v>
      </c>
      <c r="I41" s="38">
        <v>0</v>
      </c>
      <c r="J41" s="39">
        <f t="shared" si="20"/>
        <v>0</v>
      </c>
      <c r="K41" s="38">
        <v>0</v>
      </c>
      <c r="L41" s="40">
        <f t="shared" si="21"/>
        <v>0</v>
      </c>
      <c r="M41" s="38">
        <v>30</v>
      </c>
      <c r="N41" s="40">
        <f t="shared" si="5"/>
        <v>65.217391304347828</v>
      </c>
      <c r="O41" s="38">
        <v>16</v>
      </c>
      <c r="P41" s="40">
        <f t="shared" si="6"/>
        <v>34.782608695652172</v>
      </c>
      <c r="Q41" s="163" t="s">
        <v>440</v>
      </c>
    </row>
    <row r="42" spans="1:19" s="17" customFormat="1" ht="15.6" customHeight="1">
      <c r="A42" s="52">
        <v>35</v>
      </c>
      <c r="B42" s="88" t="s">
        <v>305</v>
      </c>
      <c r="C42" s="57">
        <f>SUM(G42,I42,K42,M42,O42)</f>
        <v>46</v>
      </c>
      <c r="D42" s="176">
        <v>27</v>
      </c>
      <c r="E42" s="58">
        <f>C42-F42</f>
        <v>38</v>
      </c>
      <c r="F42" s="53">
        <v>8</v>
      </c>
      <c r="G42" s="38">
        <v>0</v>
      </c>
      <c r="H42" s="39">
        <f t="shared" si="19"/>
        <v>0</v>
      </c>
      <c r="I42" s="38">
        <v>0</v>
      </c>
      <c r="J42" s="39">
        <f t="shared" si="20"/>
        <v>0</v>
      </c>
      <c r="K42" s="38">
        <v>1</v>
      </c>
      <c r="L42" s="40">
        <f t="shared" si="21"/>
        <v>2.1739130434782608</v>
      </c>
      <c r="M42" s="38">
        <v>40</v>
      </c>
      <c r="N42" s="40">
        <f t="shared" si="5"/>
        <v>86.956521739130437</v>
      </c>
      <c r="O42" s="38">
        <v>5</v>
      </c>
      <c r="P42" s="40">
        <f t="shared" si="6"/>
        <v>10.869565217391305</v>
      </c>
      <c r="Q42" s="163" t="s">
        <v>441</v>
      </c>
    </row>
    <row r="43" spans="1:19" s="14" customFormat="1" ht="15.6" customHeight="1">
      <c r="A43" s="50"/>
      <c r="B43" s="237" t="s">
        <v>211</v>
      </c>
      <c r="C43" s="237"/>
      <c r="D43" s="237"/>
      <c r="E43" s="237"/>
      <c r="F43" s="237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90"/>
      <c r="S43" s="65"/>
    </row>
    <row r="44" spans="1:19" s="17" customFormat="1" ht="15.6" customHeight="1">
      <c r="A44" s="52">
        <v>1</v>
      </c>
      <c r="B44" s="60" t="s">
        <v>77</v>
      </c>
      <c r="C44" s="54">
        <f t="shared" ref="C44" si="22">SUM(G44,I44,K44,M44,O44)</f>
        <v>35</v>
      </c>
      <c r="D44" s="173"/>
      <c r="E44" s="62">
        <f t="shared" ref="E44" si="23">C44-F44</f>
        <v>11</v>
      </c>
      <c r="F44" s="53">
        <v>24</v>
      </c>
      <c r="G44" s="52">
        <v>0</v>
      </c>
      <c r="H44" s="40">
        <f t="shared" ref="H44" si="24">G44*100/C44</f>
        <v>0</v>
      </c>
      <c r="I44" s="52">
        <v>0</v>
      </c>
      <c r="J44" s="40">
        <f t="shared" ref="J44" si="25">I44*100/C44</f>
        <v>0</v>
      </c>
      <c r="K44" s="52">
        <v>0</v>
      </c>
      <c r="L44" s="40">
        <f t="shared" ref="L44" si="26">K44*100/C44</f>
        <v>0</v>
      </c>
      <c r="M44" s="52">
        <v>30</v>
      </c>
      <c r="N44" s="40">
        <f t="shared" ref="N44" si="27">M44*100/C44</f>
        <v>85.714285714285708</v>
      </c>
      <c r="O44" s="52">
        <v>5</v>
      </c>
      <c r="P44" s="40">
        <f t="shared" ref="P44" si="28">O44*100/C44</f>
        <v>14.285714285714286</v>
      </c>
      <c r="Q44" s="162" t="s">
        <v>445</v>
      </c>
    </row>
    <row r="45" spans="1:19" s="17" customFormat="1" ht="15.6" customHeight="1">
      <c r="A45" s="52">
        <v>2</v>
      </c>
      <c r="B45" s="60" t="s">
        <v>158</v>
      </c>
      <c r="C45" s="54">
        <f t="shared" ref="C45:C50" si="29">SUM(G45,I45,K45,M45,O45)</f>
        <v>47</v>
      </c>
      <c r="D45" s="173"/>
      <c r="E45" s="58">
        <f t="shared" ref="E45:E50" si="30">C45-F45</f>
        <v>8</v>
      </c>
      <c r="F45" s="53">
        <v>39</v>
      </c>
      <c r="G45" s="52">
        <v>0</v>
      </c>
      <c r="H45" s="40">
        <f t="shared" ref="H45:H48" si="31">G45*100/C45</f>
        <v>0</v>
      </c>
      <c r="I45" s="52">
        <v>0</v>
      </c>
      <c r="J45" s="40">
        <f t="shared" ref="J45:J48" si="32">I45*100/C45</f>
        <v>0</v>
      </c>
      <c r="K45" s="52">
        <v>0</v>
      </c>
      <c r="L45" s="40">
        <f t="shared" ref="L45:L48" si="33">K45*100/C45</f>
        <v>0</v>
      </c>
      <c r="M45" s="52">
        <v>38</v>
      </c>
      <c r="N45" s="40">
        <f t="shared" ref="N45:N50" si="34">M45*100/C45</f>
        <v>80.851063829787236</v>
      </c>
      <c r="O45" s="52">
        <v>9</v>
      </c>
      <c r="P45" s="40">
        <f t="shared" ref="P45:P50" si="35">O45*100/C45</f>
        <v>19.148936170212767</v>
      </c>
      <c r="Q45" s="190" t="s">
        <v>447</v>
      </c>
    </row>
    <row r="46" spans="1:19" s="17" customFormat="1" ht="15.6" customHeight="1">
      <c r="A46" s="52">
        <v>3</v>
      </c>
      <c r="B46" s="60" t="s">
        <v>162</v>
      </c>
      <c r="C46" s="54">
        <f t="shared" si="29"/>
        <v>39</v>
      </c>
      <c r="D46" s="173">
        <v>2</v>
      </c>
      <c r="E46" s="58">
        <f t="shared" si="30"/>
        <v>5</v>
      </c>
      <c r="F46" s="53">
        <v>34</v>
      </c>
      <c r="G46" s="38">
        <v>5</v>
      </c>
      <c r="H46" s="40">
        <f t="shared" si="31"/>
        <v>12.820512820512821</v>
      </c>
      <c r="I46" s="38">
        <v>0</v>
      </c>
      <c r="J46" s="40">
        <f t="shared" si="32"/>
        <v>0</v>
      </c>
      <c r="K46" s="38">
        <v>2</v>
      </c>
      <c r="L46" s="40">
        <f t="shared" si="33"/>
        <v>5.1282051282051286</v>
      </c>
      <c r="M46" s="38">
        <v>27</v>
      </c>
      <c r="N46" s="40">
        <f t="shared" si="34"/>
        <v>69.230769230769226</v>
      </c>
      <c r="O46" s="38">
        <v>5</v>
      </c>
      <c r="P46" s="40">
        <f t="shared" si="35"/>
        <v>12.820512820512821</v>
      </c>
      <c r="Q46" s="163" t="s">
        <v>446</v>
      </c>
    </row>
    <row r="47" spans="1:19" s="17" customFormat="1" ht="15.6" customHeight="1">
      <c r="A47" s="52">
        <v>4</v>
      </c>
      <c r="B47" s="60" t="s">
        <v>163</v>
      </c>
      <c r="C47" s="54">
        <f t="shared" si="29"/>
        <v>28</v>
      </c>
      <c r="D47" s="173"/>
      <c r="E47" s="58">
        <f t="shared" si="30"/>
        <v>3</v>
      </c>
      <c r="F47" s="53">
        <v>25</v>
      </c>
      <c r="G47" s="38">
        <v>0</v>
      </c>
      <c r="H47" s="40">
        <f t="shared" si="31"/>
        <v>0</v>
      </c>
      <c r="I47" s="38">
        <v>2</v>
      </c>
      <c r="J47" s="40">
        <f t="shared" si="32"/>
        <v>7.1428571428571432</v>
      </c>
      <c r="K47" s="38">
        <v>2</v>
      </c>
      <c r="L47" s="40">
        <f t="shared" si="33"/>
        <v>7.1428571428571432</v>
      </c>
      <c r="M47" s="38">
        <v>19</v>
      </c>
      <c r="N47" s="40">
        <f t="shared" si="34"/>
        <v>67.857142857142861</v>
      </c>
      <c r="O47" s="38">
        <v>5</v>
      </c>
      <c r="P47" s="40">
        <f t="shared" si="35"/>
        <v>17.857142857142858</v>
      </c>
      <c r="Q47" s="163" t="s">
        <v>448</v>
      </c>
    </row>
    <row r="48" spans="1:19" s="17" customFormat="1" ht="15.6" customHeight="1">
      <c r="A48" s="52">
        <v>5</v>
      </c>
      <c r="B48" s="60" t="s">
        <v>164</v>
      </c>
      <c r="C48" s="54">
        <f t="shared" si="29"/>
        <v>32</v>
      </c>
      <c r="D48" s="173">
        <v>1</v>
      </c>
      <c r="E48" s="58">
        <f t="shared" si="30"/>
        <v>8</v>
      </c>
      <c r="F48" s="53">
        <v>24</v>
      </c>
      <c r="G48" s="38">
        <v>0</v>
      </c>
      <c r="H48" s="40">
        <f t="shared" si="31"/>
        <v>0</v>
      </c>
      <c r="I48" s="38">
        <v>1</v>
      </c>
      <c r="J48" s="40">
        <f t="shared" si="32"/>
        <v>3.125</v>
      </c>
      <c r="K48" s="38">
        <v>1</v>
      </c>
      <c r="L48" s="40">
        <f t="shared" si="33"/>
        <v>3.125</v>
      </c>
      <c r="M48" s="38">
        <v>22</v>
      </c>
      <c r="N48" s="40">
        <f t="shared" si="34"/>
        <v>68.75</v>
      </c>
      <c r="O48" s="38">
        <v>8</v>
      </c>
      <c r="P48" s="40">
        <f t="shared" si="35"/>
        <v>25</v>
      </c>
      <c r="Q48" s="162" t="s">
        <v>449</v>
      </c>
    </row>
    <row r="49" spans="1:17" s="17" customFormat="1" ht="15.6" customHeight="1">
      <c r="A49" s="52">
        <v>6</v>
      </c>
      <c r="B49" s="60" t="s">
        <v>178</v>
      </c>
      <c r="C49" s="54">
        <f t="shared" si="29"/>
        <v>37</v>
      </c>
      <c r="D49" s="173"/>
      <c r="E49" s="58">
        <f t="shared" si="30"/>
        <v>5</v>
      </c>
      <c r="F49" s="53">
        <v>32</v>
      </c>
      <c r="G49" s="38">
        <v>0</v>
      </c>
      <c r="H49" s="40">
        <f t="shared" ref="H49" si="36">G49*100/C49</f>
        <v>0</v>
      </c>
      <c r="I49" s="38">
        <v>1</v>
      </c>
      <c r="J49" s="40">
        <f t="shared" ref="J49:J50" si="37">I49*100/C49</f>
        <v>2.7027027027027026</v>
      </c>
      <c r="K49" s="38">
        <v>3</v>
      </c>
      <c r="L49" s="40">
        <f t="shared" ref="L49:L50" si="38">K49*100/C49</f>
        <v>8.1081081081081088</v>
      </c>
      <c r="M49" s="38">
        <v>29</v>
      </c>
      <c r="N49" s="40">
        <f t="shared" si="34"/>
        <v>78.378378378378372</v>
      </c>
      <c r="O49" s="38">
        <v>4</v>
      </c>
      <c r="P49" s="40">
        <f t="shared" si="35"/>
        <v>10.810810810810811</v>
      </c>
      <c r="Q49" s="163" t="s">
        <v>450</v>
      </c>
    </row>
    <row r="50" spans="1:17" s="17" customFormat="1" ht="15.6" customHeight="1">
      <c r="A50" s="52">
        <v>7</v>
      </c>
      <c r="B50" s="60" t="s">
        <v>201</v>
      </c>
      <c r="C50" s="54">
        <f t="shared" si="29"/>
        <v>16</v>
      </c>
      <c r="D50" s="173"/>
      <c r="E50" s="58">
        <f t="shared" si="30"/>
        <v>11</v>
      </c>
      <c r="F50" s="53">
        <v>5</v>
      </c>
      <c r="G50" s="38">
        <v>0</v>
      </c>
      <c r="H50" s="40">
        <f t="shared" ref="H50" si="39">G50*100/C50</f>
        <v>0</v>
      </c>
      <c r="I50" s="38">
        <v>0</v>
      </c>
      <c r="J50" s="40">
        <f t="shared" si="37"/>
        <v>0</v>
      </c>
      <c r="K50" s="38">
        <v>1</v>
      </c>
      <c r="L50" s="40">
        <f t="shared" si="38"/>
        <v>6.25</v>
      </c>
      <c r="M50" s="38">
        <v>12</v>
      </c>
      <c r="N50" s="40">
        <f t="shared" si="34"/>
        <v>75</v>
      </c>
      <c r="O50" s="38">
        <v>3</v>
      </c>
      <c r="P50" s="40">
        <f t="shared" si="35"/>
        <v>18.75</v>
      </c>
      <c r="Q50" s="163" t="s">
        <v>451</v>
      </c>
    </row>
    <row r="51" spans="1:17" s="17" customFormat="1" ht="15.6" customHeight="1">
      <c r="A51" s="52">
        <v>8</v>
      </c>
      <c r="B51" s="60" t="s">
        <v>323</v>
      </c>
      <c r="C51" s="54">
        <f t="shared" ref="C51:C59" si="40">SUM(G51,I51,K51,M51,O51)</f>
        <v>27</v>
      </c>
      <c r="D51" s="173">
        <v>1</v>
      </c>
      <c r="E51" s="62">
        <f t="shared" ref="E51:E57" si="41">C51-F51</f>
        <v>5</v>
      </c>
      <c r="F51" s="53">
        <v>22</v>
      </c>
      <c r="G51" s="38">
        <v>1</v>
      </c>
      <c r="H51" s="40">
        <f t="shared" ref="H51:H53" si="42">G51*100/C51</f>
        <v>3.7037037037037037</v>
      </c>
      <c r="I51" s="38">
        <v>1</v>
      </c>
      <c r="J51" s="40">
        <f t="shared" ref="J51:J57" si="43">I51*100/C51</f>
        <v>3.7037037037037037</v>
      </c>
      <c r="K51" s="38">
        <v>3</v>
      </c>
      <c r="L51" s="40">
        <f t="shared" ref="L51:L57" si="44">K51*100/C51</f>
        <v>11.111111111111111</v>
      </c>
      <c r="M51" s="38">
        <v>19</v>
      </c>
      <c r="N51" s="40">
        <f t="shared" ref="N51:N63" si="45">M51*100/C51</f>
        <v>70.370370370370367</v>
      </c>
      <c r="O51" s="38">
        <v>3</v>
      </c>
      <c r="P51" s="40">
        <f t="shared" ref="P51:P63" si="46">O51*100/C51</f>
        <v>11.111111111111111</v>
      </c>
      <c r="Q51" s="188" t="s">
        <v>458</v>
      </c>
    </row>
    <row r="52" spans="1:17" s="17" customFormat="1" ht="15.6" customHeight="1">
      <c r="A52" s="52">
        <v>9</v>
      </c>
      <c r="B52" s="60" t="s">
        <v>325</v>
      </c>
      <c r="C52" s="54">
        <f t="shared" si="40"/>
        <v>26</v>
      </c>
      <c r="D52" s="173"/>
      <c r="E52" s="62">
        <f t="shared" si="41"/>
        <v>8</v>
      </c>
      <c r="F52" s="53">
        <v>18</v>
      </c>
      <c r="G52" s="52">
        <v>1</v>
      </c>
      <c r="H52" s="40">
        <f t="shared" si="42"/>
        <v>3.8461538461538463</v>
      </c>
      <c r="I52" s="52">
        <v>1</v>
      </c>
      <c r="J52" s="40">
        <f t="shared" si="43"/>
        <v>3.8461538461538463</v>
      </c>
      <c r="K52" s="52">
        <v>1</v>
      </c>
      <c r="L52" s="40">
        <f t="shared" si="44"/>
        <v>3.8461538461538463</v>
      </c>
      <c r="M52" s="52">
        <v>20</v>
      </c>
      <c r="N52" s="40">
        <f t="shared" si="45"/>
        <v>76.92307692307692</v>
      </c>
      <c r="O52" s="52">
        <v>3</v>
      </c>
      <c r="P52" s="40">
        <f t="shared" si="46"/>
        <v>11.538461538461538</v>
      </c>
      <c r="Q52" s="191" t="s">
        <v>459</v>
      </c>
    </row>
    <row r="53" spans="1:17" s="17" customFormat="1" ht="15.6" customHeight="1">
      <c r="A53" s="52">
        <v>10</v>
      </c>
      <c r="B53" s="60" t="s">
        <v>334</v>
      </c>
      <c r="C53" s="54">
        <f t="shared" si="40"/>
        <v>47</v>
      </c>
      <c r="D53" s="173"/>
      <c r="E53" s="62">
        <f t="shared" si="41"/>
        <v>8</v>
      </c>
      <c r="F53" s="53">
        <v>39</v>
      </c>
      <c r="G53" s="52">
        <v>0</v>
      </c>
      <c r="H53" s="40">
        <f t="shared" si="42"/>
        <v>0</v>
      </c>
      <c r="I53" s="52">
        <v>0</v>
      </c>
      <c r="J53" s="40">
        <f t="shared" si="43"/>
        <v>0</v>
      </c>
      <c r="K53" s="52">
        <v>5</v>
      </c>
      <c r="L53" s="40">
        <f t="shared" si="44"/>
        <v>10.638297872340425</v>
      </c>
      <c r="M53" s="52">
        <v>36</v>
      </c>
      <c r="N53" s="40">
        <f t="shared" si="45"/>
        <v>76.59574468085107</v>
      </c>
      <c r="O53" s="52">
        <v>6</v>
      </c>
      <c r="P53" s="40">
        <f t="shared" si="46"/>
        <v>12.76595744680851</v>
      </c>
      <c r="Q53" s="188" t="s">
        <v>452</v>
      </c>
    </row>
    <row r="54" spans="1:17" s="17" customFormat="1" ht="15.6" customHeight="1">
      <c r="A54" s="52">
        <v>11</v>
      </c>
      <c r="B54" s="60" t="s">
        <v>339</v>
      </c>
      <c r="C54" s="54">
        <f t="shared" si="40"/>
        <v>40</v>
      </c>
      <c r="D54" s="175"/>
      <c r="E54" s="62">
        <f t="shared" si="41"/>
        <v>6</v>
      </c>
      <c r="F54" s="53">
        <v>34</v>
      </c>
      <c r="G54" s="52">
        <v>0</v>
      </c>
      <c r="H54" s="40">
        <f>G54*100/C54</f>
        <v>0</v>
      </c>
      <c r="I54" s="52">
        <v>0</v>
      </c>
      <c r="J54" s="40">
        <f t="shared" si="43"/>
        <v>0</v>
      </c>
      <c r="K54" s="52">
        <v>3</v>
      </c>
      <c r="L54" s="40">
        <f t="shared" si="44"/>
        <v>7.5</v>
      </c>
      <c r="M54" s="52">
        <v>32</v>
      </c>
      <c r="N54" s="40">
        <f t="shared" si="45"/>
        <v>80</v>
      </c>
      <c r="O54" s="52">
        <v>5</v>
      </c>
      <c r="P54" s="40">
        <f t="shared" si="46"/>
        <v>12.5</v>
      </c>
      <c r="Q54" s="188" t="s">
        <v>453</v>
      </c>
    </row>
    <row r="55" spans="1:17" s="17" customFormat="1" ht="15.6" customHeight="1">
      <c r="A55" s="52">
        <v>12</v>
      </c>
      <c r="B55" s="60" t="s">
        <v>341</v>
      </c>
      <c r="C55" s="54">
        <f t="shared" si="40"/>
        <v>40</v>
      </c>
      <c r="D55" s="173"/>
      <c r="E55" s="62">
        <f t="shared" si="41"/>
        <v>8</v>
      </c>
      <c r="F55" s="53">
        <v>32</v>
      </c>
      <c r="G55" s="52">
        <v>0</v>
      </c>
      <c r="H55" s="40">
        <f t="shared" ref="H55:H56" si="47">G55*100/C55</f>
        <v>0</v>
      </c>
      <c r="I55" s="52">
        <v>4</v>
      </c>
      <c r="J55" s="40">
        <f t="shared" si="43"/>
        <v>10</v>
      </c>
      <c r="K55" s="52">
        <v>2</v>
      </c>
      <c r="L55" s="40">
        <f t="shared" si="44"/>
        <v>5</v>
      </c>
      <c r="M55" s="52">
        <v>30</v>
      </c>
      <c r="N55" s="40">
        <f t="shared" si="45"/>
        <v>75</v>
      </c>
      <c r="O55" s="52">
        <v>4</v>
      </c>
      <c r="P55" s="40">
        <f t="shared" si="46"/>
        <v>10</v>
      </c>
      <c r="Q55" s="188" t="s">
        <v>454</v>
      </c>
    </row>
    <row r="56" spans="1:17" s="17" customFormat="1" ht="15.6" customHeight="1">
      <c r="A56" s="52">
        <v>13</v>
      </c>
      <c r="B56" s="60" t="s">
        <v>348</v>
      </c>
      <c r="C56" s="54">
        <f t="shared" si="40"/>
        <v>48</v>
      </c>
      <c r="D56" s="173"/>
      <c r="E56" s="62">
        <f t="shared" si="41"/>
        <v>9</v>
      </c>
      <c r="F56" s="53">
        <v>39</v>
      </c>
      <c r="G56" s="38">
        <v>0</v>
      </c>
      <c r="H56" s="40">
        <f t="shared" si="47"/>
        <v>0</v>
      </c>
      <c r="I56" s="38">
        <v>1</v>
      </c>
      <c r="J56" s="40">
        <f t="shared" si="43"/>
        <v>2.0833333333333335</v>
      </c>
      <c r="K56" s="38">
        <v>3</v>
      </c>
      <c r="L56" s="40">
        <f t="shared" si="44"/>
        <v>6.25</v>
      </c>
      <c r="M56" s="38">
        <v>36</v>
      </c>
      <c r="N56" s="40">
        <f t="shared" si="45"/>
        <v>75</v>
      </c>
      <c r="O56" s="38">
        <v>8</v>
      </c>
      <c r="P56" s="40">
        <f t="shared" si="46"/>
        <v>16.666666666666668</v>
      </c>
      <c r="Q56" s="191" t="s">
        <v>455</v>
      </c>
    </row>
    <row r="57" spans="1:17" s="17" customFormat="1" ht="15.6" customHeight="1">
      <c r="A57" s="52">
        <v>14</v>
      </c>
      <c r="B57" s="60" t="s">
        <v>358</v>
      </c>
      <c r="C57" s="54">
        <f t="shared" si="40"/>
        <v>44</v>
      </c>
      <c r="D57" s="173">
        <v>1</v>
      </c>
      <c r="E57" s="62">
        <f t="shared" si="41"/>
        <v>8</v>
      </c>
      <c r="F57" s="53">
        <v>36</v>
      </c>
      <c r="G57" s="38">
        <v>0</v>
      </c>
      <c r="H57" s="40">
        <f t="shared" ref="H57" si="48">G57*100/C57</f>
        <v>0</v>
      </c>
      <c r="I57" s="38">
        <v>0</v>
      </c>
      <c r="J57" s="40">
        <f t="shared" si="43"/>
        <v>0</v>
      </c>
      <c r="K57" s="38">
        <v>0</v>
      </c>
      <c r="L57" s="40">
        <f t="shared" si="44"/>
        <v>0</v>
      </c>
      <c r="M57" s="38">
        <v>38</v>
      </c>
      <c r="N57" s="40">
        <f t="shared" si="45"/>
        <v>86.36363636363636</v>
      </c>
      <c r="O57" s="38">
        <v>6</v>
      </c>
      <c r="P57" s="40">
        <f t="shared" si="46"/>
        <v>13.636363636363637</v>
      </c>
      <c r="Q57" s="191" t="s">
        <v>460</v>
      </c>
    </row>
    <row r="58" spans="1:17" s="17" customFormat="1" ht="15.6" customHeight="1">
      <c r="A58" s="52">
        <v>15</v>
      </c>
      <c r="B58" s="60" t="s">
        <v>363</v>
      </c>
      <c r="C58" s="54">
        <f t="shared" si="40"/>
        <v>36</v>
      </c>
      <c r="D58" s="173">
        <v>1</v>
      </c>
      <c r="E58" s="62">
        <f>C58-F58</f>
        <v>7</v>
      </c>
      <c r="F58" s="53">
        <v>29</v>
      </c>
      <c r="G58" s="38">
        <v>0</v>
      </c>
      <c r="H58" s="40">
        <f>G58*100/C58</f>
        <v>0</v>
      </c>
      <c r="I58" s="38">
        <v>1</v>
      </c>
      <c r="J58" s="40">
        <f>I58*100/C58</f>
        <v>2.7777777777777777</v>
      </c>
      <c r="K58" s="38">
        <v>5</v>
      </c>
      <c r="L58" s="40">
        <f>K58*100/C58</f>
        <v>13.888888888888889</v>
      </c>
      <c r="M58" s="38">
        <v>23</v>
      </c>
      <c r="N58" s="40">
        <f t="shared" si="45"/>
        <v>63.888888888888886</v>
      </c>
      <c r="O58" s="38">
        <v>7</v>
      </c>
      <c r="P58" s="40">
        <f t="shared" si="46"/>
        <v>19.444444444444443</v>
      </c>
      <c r="Q58" s="191" t="s">
        <v>456</v>
      </c>
    </row>
    <row r="59" spans="1:17" s="17" customFormat="1" ht="15.6" customHeight="1">
      <c r="A59" s="52">
        <v>16</v>
      </c>
      <c r="B59" s="60" t="s">
        <v>366</v>
      </c>
      <c r="C59" s="54">
        <f t="shared" si="40"/>
        <v>22</v>
      </c>
      <c r="D59" s="173"/>
      <c r="E59" s="62">
        <f>C59-F59</f>
        <v>8</v>
      </c>
      <c r="F59" s="53">
        <v>14</v>
      </c>
      <c r="G59" s="38">
        <v>0</v>
      </c>
      <c r="H59" s="40">
        <f>G59*100/C59</f>
        <v>0</v>
      </c>
      <c r="I59" s="38">
        <v>1</v>
      </c>
      <c r="J59" s="40">
        <f>I59*100/C59</f>
        <v>4.5454545454545459</v>
      </c>
      <c r="K59" s="38">
        <v>5</v>
      </c>
      <c r="L59" s="40">
        <f>K59*100/C59</f>
        <v>22.727272727272727</v>
      </c>
      <c r="M59" s="38">
        <v>13</v>
      </c>
      <c r="N59" s="40">
        <f t="shared" si="45"/>
        <v>59.090909090909093</v>
      </c>
      <c r="O59" s="38">
        <v>3</v>
      </c>
      <c r="P59" s="40">
        <f t="shared" si="46"/>
        <v>13.636363636363637</v>
      </c>
      <c r="Q59" s="191" t="s">
        <v>457</v>
      </c>
    </row>
    <row r="60" spans="1:17" s="17" customFormat="1" ht="15.6" customHeight="1">
      <c r="A60" s="52">
        <v>17</v>
      </c>
      <c r="B60" s="60" t="s">
        <v>387</v>
      </c>
      <c r="C60" s="54">
        <f>SUM(G60,I60,K60,M60,O60)</f>
        <v>72</v>
      </c>
      <c r="D60" s="173"/>
      <c r="E60" s="62">
        <f t="shared" ref="E60:E63" si="49">C60-F60</f>
        <v>38</v>
      </c>
      <c r="F60" s="53">
        <v>34</v>
      </c>
      <c r="G60" s="52">
        <v>0</v>
      </c>
      <c r="H60" s="40">
        <f t="shared" ref="H60:H63" si="50">G60*100/C60</f>
        <v>0</v>
      </c>
      <c r="I60" s="52">
        <v>0</v>
      </c>
      <c r="J60" s="40">
        <f t="shared" ref="J60:J63" si="51">I60*100/C60</f>
        <v>0</v>
      </c>
      <c r="K60" s="52">
        <v>6</v>
      </c>
      <c r="L60" s="40">
        <f t="shared" ref="L60:L63" si="52">K60*100/C60</f>
        <v>8.3333333333333339</v>
      </c>
      <c r="M60" s="52">
        <v>32</v>
      </c>
      <c r="N60" s="40">
        <f t="shared" si="45"/>
        <v>44.444444444444443</v>
      </c>
      <c r="O60" s="52">
        <v>34</v>
      </c>
      <c r="P60" s="40">
        <f t="shared" si="46"/>
        <v>47.222222222222221</v>
      </c>
      <c r="Q60" s="162" t="s">
        <v>461</v>
      </c>
    </row>
    <row r="61" spans="1:17" s="17" customFormat="1" ht="15.6" customHeight="1">
      <c r="A61" s="52">
        <v>18</v>
      </c>
      <c r="B61" s="60" t="s">
        <v>389</v>
      </c>
      <c r="C61" s="54">
        <f t="shared" ref="C61:C63" si="53">SUM(G61,I61,K61,M61,O61)</f>
        <v>43</v>
      </c>
      <c r="D61" s="173">
        <v>2</v>
      </c>
      <c r="E61" s="62">
        <f t="shared" si="49"/>
        <v>34</v>
      </c>
      <c r="F61" s="53">
        <v>9</v>
      </c>
      <c r="G61" s="52">
        <v>0</v>
      </c>
      <c r="H61" s="40">
        <f t="shared" si="50"/>
        <v>0</v>
      </c>
      <c r="I61" s="52">
        <v>3</v>
      </c>
      <c r="J61" s="40">
        <f t="shared" si="51"/>
        <v>6.9767441860465116</v>
      </c>
      <c r="K61" s="52">
        <v>13</v>
      </c>
      <c r="L61" s="40">
        <f t="shared" si="52"/>
        <v>30.232558139534884</v>
      </c>
      <c r="M61" s="52">
        <v>16</v>
      </c>
      <c r="N61" s="40">
        <f t="shared" si="45"/>
        <v>37.209302325581397</v>
      </c>
      <c r="O61" s="52">
        <v>11</v>
      </c>
      <c r="P61" s="40">
        <f t="shared" si="46"/>
        <v>25.581395348837209</v>
      </c>
      <c r="Q61" s="190" t="s">
        <v>462</v>
      </c>
    </row>
    <row r="62" spans="1:17" s="17" customFormat="1" ht="15.6" customHeight="1">
      <c r="A62" s="52">
        <v>19</v>
      </c>
      <c r="B62" s="60" t="s">
        <v>391</v>
      </c>
      <c r="C62" s="54">
        <f t="shared" si="53"/>
        <v>17</v>
      </c>
      <c r="D62" s="173"/>
      <c r="E62" s="62">
        <f t="shared" si="49"/>
        <v>10</v>
      </c>
      <c r="F62" s="53">
        <v>7</v>
      </c>
      <c r="G62" s="52">
        <v>0</v>
      </c>
      <c r="H62" s="40">
        <f t="shared" si="50"/>
        <v>0</v>
      </c>
      <c r="I62" s="52">
        <v>3</v>
      </c>
      <c r="J62" s="40">
        <f t="shared" si="51"/>
        <v>17.647058823529413</v>
      </c>
      <c r="K62" s="52">
        <v>10</v>
      </c>
      <c r="L62" s="40">
        <f t="shared" si="52"/>
        <v>58.823529411764703</v>
      </c>
      <c r="M62" s="52">
        <v>2</v>
      </c>
      <c r="N62" s="40">
        <f t="shared" si="45"/>
        <v>11.764705882352942</v>
      </c>
      <c r="O62" s="52">
        <v>2</v>
      </c>
      <c r="P62" s="40">
        <f t="shared" si="46"/>
        <v>11.764705882352942</v>
      </c>
      <c r="Q62" s="162" t="s">
        <v>436</v>
      </c>
    </row>
    <row r="63" spans="1:17" s="17" customFormat="1" ht="15.6" customHeight="1">
      <c r="A63" s="52">
        <v>20</v>
      </c>
      <c r="B63" s="60" t="s">
        <v>392</v>
      </c>
      <c r="C63" s="54">
        <f t="shared" si="53"/>
        <v>16</v>
      </c>
      <c r="D63" s="173"/>
      <c r="E63" s="62">
        <f t="shared" si="49"/>
        <v>9</v>
      </c>
      <c r="F63" s="53">
        <v>7</v>
      </c>
      <c r="G63" s="52">
        <v>0</v>
      </c>
      <c r="H63" s="40">
        <f t="shared" si="50"/>
        <v>0</v>
      </c>
      <c r="I63" s="52">
        <v>0</v>
      </c>
      <c r="J63" s="40">
        <f t="shared" si="51"/>
        <v>0</v>
      </c>
      <c r="K63" s="52">
        <v>3</v>
      </c>
      <c r="L63" s="40">
        <f t="shared" si="52"/>
        <v>18.75</v>
      </c>
      <c r="M63" s="52">
        <v>11</v>
      </c>
      <c r="N63" s="40">
        <f t="shared" si="45"/>
        <v>68.75</v>
      </c>
      <c r="O63" s="52">
        <v>2</v>
      </c>
      <c r="P63" s="40">
        <f t="shared" si="46"/>
        <v>12.5</v>
      </c>
      <c r="Q63" s="162" t="s">
        <v>435</v>
      </c>
    </row>
    <row r="64" spans="1:17" ht="18" customHeight="1"/>
    <row r="65" spans="1:17" ht="18" customHeight="1">
      <c r="B65" s="34"/>
      <c r="L65" s="230" t="s">
        <v>385</v>
      </c>
      <c r="M65" s="230"/>
      <c r="N65" s="230"/>
      <c r="O65" s="230"/>
      <c r="P65" s="230"/>
      <c r="Q65" s="230"/>
    </row>
    <row r="66" spans="1:17" ht="18" customHeight="1">
      <c r="B66" s="9"/>
      <c r="C66" s="9"/>
      <c r="D66" s="9"/>
      <c r="E66" s="9"/>
      <c r="F66" s="9"/>
      <c r="G66" s="9"/>
      <c r="H66" s="9"/>
      <c r="I66" s="9"/>
      <c r="L66" s="214" t="s">
        <v>19</v>
      </c>
      <c r="M66" s="214"/>
      <c r="N66" s="214"/>
      <c r="O66" s="214"/>
      <c r="P66" s="214"/>
      <c r="Q66" s="214"/>
    </row>
    <row r="67" spans="1:17" ht="18" customHeight="1">
      <c r="A67" s="214" t="s">
        <v>386</v>
      </c>
      <c r="B67" s="214"/>
      <c r="C67" s="214"/>
      <c r="D67" s="214"/>
      <c r="E67" s="214"/>
      <c r="F67" s="214"/>
      <c r="G67" s="214"/>
      <c r="H67" s="214"/>
      <c r="I67" s="214"/>
      <c r="L67" s="214" t="s">
        <v>17</v>
      </c>
      <c r="M67" s="214"/>
      <c r="N67" s="214"/>
      <c r="O67" s="214"/>
      <c r="P67" s="214"/>
      <c r="Q67" s="214"/>
    </row>
    <row r="68" spans="1:17" ht="18" customHeight="1"/>
    <row r="69" spans="1:17" ht="18" customHeight="1"/>
    <row r="70" spans="1:17" ht="18" customHeight="1">
      <c r="B70" s="34"/>
    </row>
    <row r="71" spans="1:17" ht="18" customHeight="1">
      <c r="B71" s="34"/>
    </row>
    <row r="72" spans="1:17" ht="18" customHeight="1">
      <c r="A72" s="215" t="s">
        <v>267</v>
      </c>
      <c r="B72" s="215"/>
      <c r="C72" s="215"/>
      <c r="D72" s="215"/>
      <c r="E72" s="215"/>
      <c r="F72" s="215"/>
      <c r="G72" s="215"/>
      <c r="H72" s="215"/>
      <c r="I72" s="215"/>
      <c r="L72" s="215" t="s">
        <v>63</v>
      </c>
      <c r="M72" s="215"/>
      <c r="N72" s="215"/>
      <c r="O72" s="215"/>
      <c r="P72" s="215"/>
      <c r="Q72" s="215"/>
    </row>
    <row r="73" spans="1:17" ht="18" customHeight="1">
      <c r="A73" s="10"/>
    </row>
    <row r="74" spans="1:17" ht="18" customHeight="1">
      <c r="A74" s="10"/>
    </row>
    <row r="75" spans="1:17" ht="18" customHeight="1">
      <c r="A75" s="10"/>
    </row>
    <row r="76" spans="1:17" ht="18" customHeight="1">
      <c r="A76" s="10"/>
    </row>
    <row r="77" spans="1:17" ht="18" customHeight="1">
      <c r="A77" s="10"/>
    </row>
    <row r="78" spans="1:17" ht="18" customHeight="1">
      <c r="A78" s="10"/>
    </row>
    <row r="79" spans="1:17" ht="18" customHeight="1">
      <c r="A79" s="10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</row>
    <row r="80" spans="1:17" ht="18" customHeight="1">
      <c r="A80" s="101" t="s">
        <v>53</v>
      </c>
      <c r="C80" s="165" t="e">
        <f>SUM(#REF!,#REF!,#REF!,#REF!)</f>
        <v>#REF!</v>
      </c>
      <c r="D80" s="166" t="e">
        <f>C80*100/#REF!</f>
        <v>#REF!</v>
      </c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</row>
    <row r="81" spans="1:17" ht="18" customHeight="1">
      <c r="A81" s="101" t="s">
        <v>14</v>
      </c>
      <c r="C81" s="165" t="e">
        <f>#REF!</f>
        <v>#REF!</v>
      </c>
      <c r="D81" s="166" t="e">
        <f>C81*100/#REF!</f>
        <v>#REF!</v>
      </c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</row>
    <row r="82" spans="1:17" ht="20.100000000000001" customHeight="1"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</row>
    <row r="83" spans="1:17" ht="20.100000000000001" customHeight="1"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</row>
    <row r="84" spans="1:17" ht="20.100000000000001" customHeight="1"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</row>
    <row r="85" spans="1:17" ht="20.100000000000001" customHeight="1"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</row>
    <row r="86" spans="1:17" ht="20.100000000000001" customHeight="1"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</row>
    <row r="87" spans="1:17"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</row>
    <row r="88" spans="1:17"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</row>
    <row r="89" spans="1:17"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</row>
    <row r="90" spans="1:17"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</row>
    <row r="91" spans="1:17"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</row>
    <row r="92" spans="1:17"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</row>
    <row r="93" spans="1:17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</row>
    <row r="94" spans="1:17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</row>
    <row r="95" spans="1:17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</row>
    <row r="96" spans="1:17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</row>
    <row r="97" spans="1:1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</row>
    <row r="98" spans="1:17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</row>
    <row r="99" spans="1:17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</row>
    <row r="100" spans="1:17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</row>
    <row r="101" spans="1:17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</row>
    <row r="102" spans="1:17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</row>
    <row r="103" spans="1:17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</row>
    <row r="104" spans="1:17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</row>
  </sheetData>
  <mergeCells count="25">
    <mergeCell ref="Q15:Q16"/>
    <mergeCell ref="L66:Q66"/>
    <mergeCell ref="A67:I67"/>
    <mergeCell ref="L67:Q67"/>
    <mergeCell ref="A72:I72"/>
    <mergeCell ref="L72:Q72"/>
    <mergeCell ref="B43:F43"/>
    <mergeCell ref="L65:Q65"/>
    <mergeCell ref="B7:F7"/>
    <mergeCell ref="E5:E6"/>
    <mergeCell ref="F5:F6"/>
    <mergeCell ref="G5:H5"/>
    <mergeCell ref="I5:J5"/>
    <mergeCell ref="A1:Q1"/>
    <mergeCell ref="A2:Q2"/>
    <mergeCell ref="A4:A6"/>
    <mergeCell ref="B4:B6"/>
    <mergeCell ref="C4:F4"/>
    <mergeCell ref="G4:P4"/>
    <mergeCell ref="Q4:Q6"/>
    <mergeCell ref="C5:C6"/>
    <mergeCell ref="D5:D6"/>
    <mergeCell ref="O5:P5"/>
    <mergeCell ref="K5:L5"/>
    <mergeCell ref="M5:N5"/>
  </mergeCells>
  <pageMargins left="0.6" right="0.25" top="0.25" bottom="0.5" header="0" footer="0.25"/>
  <pageSetup paperSize="9" orientation="landscape" r:id="rId1"/>
  <headerFooter alignWithMargins="0">
    <oddFooter>&amp;L&amp;"Times New Roman,Italic"&amp;8TK.KQRL_2018-2019_CĐ&amp;R&amp;P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1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RL.NH_TCCN</vt:lpstr>
      <vt:lpstr>RL.NH_CĐ</vt:lpstr>
      <vt:lpstr>RL.NH_LTCĐ</vt:lpstr>
      <vt:lpstr>RL.NH_NGÀNH</vt:lpstr>
      <vt:lpstr>TK.T.TR_NH</vt:lpstr>
      <vt:lpstr>Các lớp RL&lt;10%</vt:lpstr>
      <vt:lpstr>'Các lớp RL&lt;10%'!Print_Titles</vt:lpstr>
      <vt:lpstr>RL.NH_CĐ!Print_Titles</vt:lpstr>
      <vt:lpstr>RL.NH_TCCN!Print_Titles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2019-08-22T09:15:35Z</cp:lastPrinted>
  <dcterms:created xsi:type="dcterms:W3CDTF">1999-12-31T17:08:12Z</dcterms:created>
  <dcterms:modified xsi:type="dcterms:W3CDTF">2019-08-22T09:21:56Z</dcterms:modified>
</cp:coreProperties>
</file>